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updateLinks="never"/>
  <mc:AlternateContent xmlns:mc="http://schemas.openxmlformats.org/markup-compatibility/2006">
    <mc:Choice Requires="x15">
      <x15ac:absPath xmlns:x15ac="http://schemas.microsoft.com/office/spreadsheetml/2010/11/ac" url="C:\Users\ariak\Desktop\CSU\Budget\Monthly budget\"/>
    </mc:Choice>
  </mc:AlternateContent>
  <xr:revisionPtr revIDLastSave="0" documentId="13_ncr:1_{AB2641FC-562A-45D2-8105-124CAA01374E}" xr6:coauthVersionLast="47" xr6:coauthVersionMax="47" xr10:uidLastSave="{00000000-0000-0000-0000-000000000000}"/>
  <bookViews>
    <workbookView xWindow="-98" yWindow="-98" windowWidth="20715" windowHeight="13276" tabRatio="864" firstSheet="10" activeTab="11" xr2:uid="{00000000-000D-0000-FFFF-FFFF00000000}"/>
  </bookViews>
  <sheets>
    <sheet name="XCONSOLIDATION" sheetId="3" state="veryHidden" r:id="rId1"/>
    <sheet name="XDATAGLOBAL" sheetId="4" state="veryHidden" r:id="rId2"/>
    <sheet name="XDATAACCOUNT" sheetId="5" state="veryHidden" r:id="rId3"/>
    <sheet name="XDATAACCOUNTPROJECT" sheetId="6" state="veryHidden" r:id="rId4"/>
    <sheet name="XDATAPROJECT" sheetId="7" state="veryHidden" r:id="rId5"/>
    <sheet name="XDATACOMPANY" sheetId="8" state="veryHidden" r:id="rId6"/>
    <sheet name="XDATACONTROL" sheetId="9" state="veryHidden" r:id="rId7"/>
    <sheet name="XDATAEXERCISE" sheetId="10" state="veryHidden" r:id="rId8"/>
    <sheet name="XDATABUDGET" sheetId="11" state="veryHidden" r:id="rId9"/>
    <sheet name="XDATAACCOUNTBUDGET" sheetId="12" state="veryHidden" r:id="rId10"/>
    <sheet name="Summary" sheetId="71" r:id="rId11"/>
    <sheet name="BUDGET 2021-2022- Detail" sheetId="1" r:id="rId12"/>
    <sheet name="Cumulative Results" sheetId="92" r:id="rId13"/>
    <sheet name="Mindful Project" sheetId="107" state="hidden" r:id="rId14"/>
    <sheet name="RAWCC" sheetId="119" r:id="rId15"/>
    <sheet name="Academic Initiatives" sheetId="72" r:id="rId16"/>
    <sheet name="Advocacy Centre" sheetId="100" r:id="rId17"/>
    <sheet name="BIPOC Initiatives" sheetId="79" r:id="rId18"/>
    <sheet name="Campaigns" sheetId="114" r:id="rId19"/>
    <sheet name="Community Action Fund" sheetId="88" state="hidden" r:id="rId20"/>
    <sheet name="Design &amp; Communications" sheetId="101" r:id="rId21"/>
    <sheet name="HOJO" sheetId="113" r:id="rId22"/>
    <sheet name="Legal Information Clinic" sheetId="91" r:id="rId23"/>
    <sheet name="Loyola Initiatives" sheetId="75" r:id="rId24"/>
    <sheet name="Office Expenses" sheetId="102" state="hidden" r:id="rId25"/>
    <sheet name="Orientation" sheetId="76" state="hidden" r:id="rId26"/>
    <sheet name="Peer Support Recovery Service" sheetId="98" state="hidden" r:id="rId27"/>
    <sheet name="Speaker Series" sheetId="116" r:id="rId28"/>
    <sheet name="Student Life Initiaitves" sheetId="81" r:id="rId29"/>
    <sheet name="Sustainability Initiatives" sheetId="77" r:id="rId30"/>
    <sheet name="Period" sheetId="42" r:id="rId31"/>
    <sheet name="XDATAPARAM" sheetId="2" state="veryHidden" r:id="rId32"/>
    <sheet name="XCONSO_1" sheetId="68" state="veryHidden" r:id="rId33"/>
  </sheets>
  <externalReferences>
    <externalReference r:id="rId34"/>
  </externalReferences>
  <definedNames>
    <definedName name="CSU_ADVOCACY">'BUDGET 2021-2022- Detail'!#REF!</definedName>
    <definedName name="CSU_ALL">'BUDGET 2021-2022- Detail'!#REF!</definedName>
    <definedName name="CSU_CLUBS">'BUDGET 2021-2022- Detail'!#REF!</definedName>
    <definedName name="CSU_HOJO">'BUDGET 2021-2022- Detail'!#REF!</definedName>
    <definedName name="CSU_LIC">'BUDGET 2021-2022- Detail'!#REF!</definedName>
    <definedName name="PERIODS">Period!$A$1:$B$12</definedName>
    <definedName name="_xlnm.Print_Area" localSheetId="11">'BUDGET 2021-2022- Detail'!$C$13:$K$458</definedName>
    <definedName name="_xlnm.Print_Titles" localSheetId="11">'BUDGET 2021-2022- Detail'!$A:$B,'BUDGET 2021-2022- Detail'!$1:$12</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7" i="71" l="1"/>
  <c r="M107" i="1"/>
  <c r="M105" i="1"/>
  <c r="M104" i="1"/>
  <c r="M103" i="1"/>
  <c r="M102" i="1"/>
  <c r="M101" i="1"/>
  <c r="M110" i="1" s="1"/>
  <c r="M141" i="1" l="1"/>
  <c r="M34" i="1"/>
  <c r="J387" i="1"/>
  <c r="M19" i="1" l="1"/>
  <c r="G18" i="92"/>
  <c r="F18" i="92"/>
  <c r="F16" i="92"/>
  <c r="M54" i="1"/>
  <c r="H15" i="92"/>
  <c r="H14" i="92"/>
  <c r="H13" i="92"/>
  <c r="H12" i="92"/>
  <c r="H11" i="92"/>
  <c r="C6" i="71"/>
  <c r="D6" i="71"/>
  <c r="A6" i="71"/>
  <c r="M36" i="1"/>
  <c r="D7" i="71" s="1"/>
  <c r="AH11" i="71"/>
  <c r="AH9" i="71"/>
  <c r="AH5" i="71"/>
  <c r="AH6" i="71" s="1"/>
  <c r="AO9" i="71" s="1"/>
  <c r="AE5" i="71"/>
  <c r="AA12" i="71"/>
  <c r="AA11" i="71"/>
  <c r="AA7" i="71"/>
  <c r="AA6" i="71"/>
  <c r="AA5" i="71"/>
  <c r="Y6" i="71"/>
  <c r="X7" i="71"/>
  <c r="X6" i="71"/>
  <c r="X5" i="71"/>
  <c r="T12" i="71"/>
  <c r="T11" i="71"/>
  <c r="T7" i="71"/>
  <c r="T6" i="71"/>
  <c r="T5" i="71"/>
  <c r="R6" i="71"/>
  <c r="R7" i="71"/>
  <c r="Q7" i="71"/>
  <c r="Q6" i="71"/>
  <c r="Q5" i="71"/>
  <c r="J8" i="71"/>
  <c r="J7" i="71"/>
  <c r="J6" i="71"/>
  <c r="J5" i="71"/>
  <c r="M13" i="71"/>
  <c r="M12" i="71"/>
  <c r="M14" i="71" s="1"/>
  <c r="AO14" i="71" s="1"/>
  <c r="M8" i="71"/>
  <c r="M7" i="71"/>
  <c r="M6" i="71"/>
  <c r="M5" i="71"/>
  <c r="M9" i="71"/>
  <c r="AO6" i="71" s="1"/>
  <c r="K6" i="71"/>
  <c r="M189" i="1"/>
  <c r="K7" i="71" s="1"/>
  <c r="M184" i="1"/>
  <c r="M21" i="71" l="1"/>
  <c r="E6" i="71"/>
  <c r="M188" i="1"/>
  <c r="K8" i="71" s="1"/>
  <c r="M186" i="1"/>
  <c r="M160" i="1"/>
  <c r="D41" i="81"/>
  <c r="D32" i="81"/>
  <c r="D39" i="81"/>
  <c r="D20" i="81"/>
  <c r="M97" i="1"/>
  <c r="C14" i="75" l="1"/>
  <c r="C22" i="75" s="1"/>
  <c r="D10" i="72"/>
  <c r="D19" i="72" s="1"/>
  <c r="F19" i="72"/>
  <c r="F10" i="72"/>
  <c r="F18" i="72"/>
  <c r="M254" i="1"/>
  <c r="Y5" i="71" s="1"/>
  <c r="M222" i="1"/>
  <c r="R5" i="71" s="1"/>
  <c r="M185" i="1"/>
  <c r="I6" i="113" s="1"/>
  <c r="K5" i="71" s="1"/>
  <c r="M68" i="1"/>
  <c r="D5" i="71"/>
  <c r="D8" i="71" s="1"/>
  <c r="O401" i="1" l="1"/>
  <c r="J389" i="1"/>
  <c r="O389" i="1"/>
  <c r="D11" i="77" l="1"/>
  <c r="D37" i="77"/>
  <c r="D35" i="77"/>
  <c r="J74" i="1"/>
  <c r="I24" i="113"/>
  <c r="M202" i="1"/>
  <c r="M162" i="1" l="1"/>
  <c r="M155" i="1"/>
  <c r="E20" i="119"/>
  <c r="E12" i="119"/>
  <c r="E26" i="119"/>
  <c r="C26" i="119"/>
  <c r="B26" i="119"/>
  <c r="C20" i="119"/>
  <c r="B20" i="119"/>
  <c r="C12" i="119"/>
  <c r="B12" i="119"/>
  <c r="E27" i="119" l="1"/>
  <c r="B27" i="119"/>
  <c r="C27" i="119"/>
  <c r="M257" i="1" l="1"/>
  <c r="M258" i="1" l="1"/>
  <c r="Y7" i="71"/>
  <c r="O257" i="1"/>
  <c r="M133" i="1"/>
  <c r="R61" i="114"/>
  <c r="R56" i="114"/>
  <c r="R48" i="114"/>
  <c r="R44" i="114"/>
  <c r="R34" i="114"/>
  <c r="R22" i="114"/>
  <c r="R17" i="114"/>
  <c r="R12" i="114"/>
  <c r="R62" i="114" s="1"/>
  <c r="M69" i="1"/>
  <c r="O81" i="1"/>
  <c r="M240" i="1"/>
  <c r="O45" i="1"/>
  <c r="Z7" i="71" l="1"/>
  <c r="Y8" i="71"/>
  <c r="AM8" i="71" s="1"/>
  <c r="M91" i="1"/>
  <c r="O91" i="1" s="1"/>
  <c r="H21" i="116"/>
  <c r="H17" i="116"/>
  <c r="H14" i="116"/>
  <c r="H22" i="116" s="1"/>
  <c r="C9" i="75"/>
  <c r="C18" i="75"/>
  <c r="C21" i="75"/>
  <c r="M275" i="1"/>
  <c r="O275" i="1" s="1"/>
  <c r="M272" i="1"/>
  <c r="O272" i="1" s="1"/>
  <c r="M271" i="1"/>
  <c r="O271" i="1" s="1"/>
  <c r="M270" i="1"/>
  <c r="O270" i="1" s="1"/>
  <c r="F23" i="91"/>
  <c r="M274" i="1" s="1"/>
  <c r="O274" i="1" s="1"/>
  <c r="E13" i="101"/>
  <c r="E22" i="101"/>
  <c r="E32" i="101"/>
  <c r="O449" i="1"/>
  <c r="O446" i="1"/>
  <c r="O445" i="1"/>
  <c r="P27" i="100"/>
  <c r="P29" i="100" s="1"/>
  <c r="P23" i="100"/>
  <c r="P22" i="100"/>
  <c r="P21" i="100"/>
  <c r="P20" i="100"/>
  <c r="P11" i="100"/>
  <c r="P10" i="100"/>
  <c r="P9" i="100"/>
  <c r="P8" i="100"/>
  <c r="M8" i="100"/>
  <c r="N8" i="100"/>
  <c r="O8" i="100"/>
  <c r="P37" i="100"/>
  <c r="D33" i="79"/>
  <c r="D17" i="79"/>
  <c r="D40" i="79" s="1"/>
  <c r="F131" i="1"/>
  <c r="G131" i="1" s="1"/>
  <c r="F14" i="72"/>
  <c r="O107" i="1"/>
  <c r="O105" i="1"/>
  <c r="O103" i="1"/>
  <c r="I11" i="113"/>
  <c r="I13" i="113" s="1"/>
  <c r="O731" i="1"/>
  <c r="O730" i="1"/>
  <c r="O729" i="1"/>
  <c r="O728" i="1"/>
  <c r="O727" i="1"/>
  <c r="O726" i="1"/>
  <c r="O725" i="1"/>
  <c r="O724" i="1"/>
  <c r="O723" i="1"/>
  <c r="O722" i="1"/>
  <c r="O721" i="1"/>
  <c r="O720" i="1"/>
  <c r="O719" i="1"/>
  <c r="O718" i="1"/>
  <c r="O717" i="1"/>
  <c r="O716" i="1"/>
  <c r="O715" i="1"/>
  <c r="O714" i="1"/>
  <c r="O713" i="1"/>
  <c r="O712" i="1"/>
  <c r="O711" i="1"/>
  <c r="O710" i="1"/>
  <c r="O709" i="1"/>
  <c r="O708" i="1"/>
  <c r="O707" i="1"/>
  <c r="O706" i="1"/>
  <c r="O705" i="1"/>
  <c r="O704" i="1"/>
  <c r="O703" i="1"/>
  <c r="O702" i="1"/>
  <c r="O701" i="1"/>
  <c r="O700" i="1"/>
  <c r="O699" i="1"/>
  <c r="O698" i="1"/>
  <c r="O697" i="1"/>
  <c r="O696" i="1"/>
  <c r="O695" i="1"/>
  <c r="O694" i="1"/>
  <c r="O693" i="1"/>
  <c r="O692" i="1"/>
  <c r="O691" i="1"/>
  <c r="O690" i="1"/>
  <c r="O689" i="1"/>
  <c r="O688" i="1"/>
  <c r="O687" i="1"/>
  <c r="O686" i="1"/>
  <c r="O685" i="1"/>
  <c r="O684" i="1"/>
  <c r="O683" i="1"/>
  <c r="O682" i="1"/>
  <c r="O681" i="1"/>
  <c r="O680" i="1"/>
  <c r="O679" i="1"/>
  <c r="O678" i="1"/>
  <c r="O677" i="1"/>
  <c r="O676" i="1"/>
  <c r="O675" i="1"/>
  <c r="O674" i="1"/>
  <c r="O673" i="1"/>
  <c r="O672" i="1"/>
  <c r="O671" i="1"/>
  <c r="O670" i="1"/>
  <c r="O669" i="1"/>
  <c r="O668" i="1"/>
  <c r="O667" i="1"/>
  <c r="O666" i="1"/>
  <c r="O665" i="1"/>
  <c r="O664" i="1"/>
  <c r="O663" i="1"/>
  <c r="O662" i="1"/>
  <c r="O661" i="1"/>
  <c r="O660" i="1"/>
  <c r="O659" i="1"/>
  <c r="O658" i="1"/>
  <c r="O657" i="1"/>
  <c r="O656" i="1"/>
  <c r="O655" i="1"/>
  <c r="O654" i="1"/>
  <c r="O653" i="1"/>
  <c r="O652" i="1"/>
  <c r="O651" i="1"/>
  <c r="O650" i="1"/>
  <c r="O649" i="1"/>
  <c r="O648" i="1"/>
  <c r="O647" i="1"/>
  <c r="O646" i="1"/>
  <c r="O645" i="1"/>
  <c r="O644" i="1"/>
  <c r="O643" i="1"/>
  <c r="O642" i="1"/>
  <c r="O641" i="1"/>
  <c r="O640" i="1"/>
  <c r="O639" i="1"/>
  <c r="O638" i="1"/>
  <c r="O637" i="1"/>
  <c r="O636" i="1"/>
  <c r="O635" i="1"/>
  <c r="O634" i="1"/>
  <c r="O633" i="1"/>
  <c r="O632" i="1"/>
  <c r="O631" i="1"/>
  <c r="O630" i="1"/>
  <c r="O629" i="1"/>
  <c r="O628" i="1"/>
  <c r="O627" i="1"/>
  <c r="O626" i="1"/>
  <c r="O625" i="1"/>
  <c r="O624" i="1"/>
  <c r="O623" i="1"/>
  <c r="O622" i="1"/>
  <c r="O621" i="1"/>
  <c r="O620" i="1"/>
  <c r="O619" i="1"/>
  <c r="O618" i="1"/>
  <c r="O617" i="1"/>
  <c r="O616" i="1"/>
  <c r="O615" i="1"/>
  <c r="O614" i="1"/>
  <c r="O613" i="1"/>
  <c r="O612" i="1"/>
  <c r="O611" i="1"/>
  <c r="O610" i="1"/>
  <c r="O609" i="1"/>
  <c r="O608" i="1"/>
  <c r="O607" i="1"/>
  <c r="O606" i="1"/>
  <c r="O605" i="1"/>
  <c r="O604" i="1"/>
  <c r="O603" i="1"/>
  <c r="O602" i="1"/>
  <c r="O601" i="1"/>
  <c r="O600" i="1"/>
  <c r="O599" i="1"/>
  <c r="O598" i="1"/>
  <c r="O597" i="1"/>
  <c r="O596" i="1"/>
  <c r="O595" i="1"/>
  <c r="O594" i="1"/>
  <c r="O593" i="1"/>
  <c r="O592" i="1"/>
  <c r="O591" i="1"/>
  <c r="O590" i="1"/>
  <c r="O589" i="1"/>
  <c r="O588" i="1"/>
  <c r="O587" i="1"/>
  <c r="O586" i="1"/>
  <c r="O585" i="1"/>
  <c r="O584" i="1"/>
  <c r="O583" i="1"/>
  <c r="O582" i="1"/>
  <c r="O581" i="1"/>
  <c r="O580" i="1"/>
  <c r="O579" i="1"/>
  <c r="O578" i="1"/>
  <c r="O577" i="1"/>
  <c r="O576" i="1"/>
  <c r="O575" i="1"/>
  <c r="O574" i="1"/>
  <c r="O573" i="1"/>
  <c r="O572" i="1"/>
  <c r="O571" i="1"/>
  <c r="O570" i="1"/>
  <c r="O569" i="1"/>
  <c r="O568" i="1"/>
  <c r="O567" i="1"/>
  <c r="O566" i="1"/>
  <c r="O565" i="1"/>
  <c r="O564" i="1"/>
  <c r="O563" i="1"/>
  <c r="O562" i="1"/>
  <c r="O561" i="1"/>
  <c r="O560" i="1"/>
  <c r="O559" i="1"/>
  <c r="O558" i="1"/>
  <c r="O557" i="1"/>
  <c r="O556" i="1"/>
  <c r="O555" i="1"/>
  <c r="O554" i="1"/>
  <c r="O553" i="1"/>
  <c r="O552" i="1"/>
  <c r="O551" i="1"/>
  <c r="O550" i="1"/>
  <c r="O549" i="1"/>
  <c r="O548" i="1"/>
  <c r="O547" i="1"/>
  <c r="O546" i="1"/>
  <c r="O545" i="1"/>
  <c r="O544" i="1"/>
  <c r="O543" i="1"/>
  <c r="O542" i="1"/>
  <c r="O541" i="1"/>
  <c r="O540" i="1"/>
  <c r="O539" i="1"/>
  <c r="O538" i="1"/>
  <c r="O537" i="1"/>
  <c r="O536" i="1"/>
  <c r="O535" i="1"/>
  <c r="O534" i="1"/>
  <c r="O533" i="1"/>
  <c r="O532" i="1"/>
  <c r="O531" i="1"/>
  <c r="O530" i="1"/>
  <c r="O529" i="1"/>
  <c r="O528" i="1"/>
  <c r="O527" i="1"/>
  <c r="O526" i="1"/>
  <c r="O525" i="1"/>
  <c r="O524" i="1"/>
  <c r="O523" i="1"/>
  <c r="O522" i="1"/>
  <c r="O521" i="1"/>
  <c r="O520" i="1"/>
  <c r="O519" i="1"/>
  <c r="O518" i="1"/>
  <c r="O517" i="1"/>
  <c r="O516" i="1"/>
  <c r="O515" i="1"/>
  <c r="O514" i="1"/>
  <c r="O513" i="1"/>
  <c r="O512" i="1"/>
  <c r="O511" i="1"/>
  <c r="O510" i="1"/>
  <c r="O509" i="1"/>
  <c r="O464" i="1"/>
  <c r="O461" i="1"/>
  <c r="O460" i="1"/>
  <c r="O459" i="1"/>
  <c r="O458" i="1"/>
  <c r="O457" i="1"/>
  <c r="O456" i="1"/>
  <c r="O452" i="1"/>
  <c r="O447" i="1"/>
  <c r="O444"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0" i="1"/>
  <c r="O399" i="1"/>
  <c r="O398" i="1"/>
  <c r="O397" i="1"/>
  <c r="O396" i="1"/>
  <c r="O395" i="1"/>
  <c r="O394" i="1"/>
  <c r="O393" i="1"/>
  <c r="O392" i="1"/>
  <c r="O391" i="1"/>
  <c r="O390" i="1"/>
  <c r="O388" i="1"/>
  <c r="O387" i="1"/>
  <c r="O386" i="1"/>
  <c r="O385" i="1"/>
  <c r="O384" i="1"/>
  <c r="O383" i="1"/>
  <c r="O382" i="1"/>
  <c r="O381" i="1"/>
  <c r="O380" i="1"/>
  <c r="O379" i="1"/>
  <c r="O378" i="1"/>
  <c r="O377" i="1"/>
  <c r="O375" i="1"/>
  <c r="O374" i="1"/>
  <c r="O373" i="1"/>
  <c r="O372" i="1"/>
  <c r="O370" i="1"/>
  <c r="O369" i="1"/>
  <c r="O368" i="1"/>
  <c r="O367" i="1"/>
  <c r="O366" i="1"/>
  <c r="O364" i="1"/>
  <c r="O363" i="1"/>
  <c r="O362" i="1"/>
  <c r="O361" i="1"/>
  <c r="O360" i="1"/>
  <c r="O359" i="1"/>
  <c r="O358" i="1"/>
  <c r="O357" i="1"/>
  <c r="O356" i="1"/>
  <c r="O355" i="1"/>
  <c r="O354" i="1"/>
  <c r="O353" i="1"/>
  <c r="O352" i="1"/>
  <c r="O351" i="1"/>
  <c r="O350" i="1"/>
  <c r="O349"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2" i="1"/>
  <c r="O290" i="1"/>
  <c r="O277" i="1"/>
  <c r="O273" i="1"/>
  <c r="O269" i="1"/>
  <c r="O268" i="1"/>
  <c r="O259" i="1"/>
  <c r="O256" i="1"/>
  <c r="O255" i="1"/>
  <c r="O242" i="1"/>
  <c r="O240" i="1"/>
  <c r="O239" i="1"/>
  <c r="O238" i="1"/>
  <c r="O236" i="1"/>
  <c r="O235" i="1"/>
  <c r="O234" i="1"/>
  <c r="O233" i="1"/>
  <c r="O225" i="1"/>
  <c r="O224" i="1"/>
  <c r="O223" i="1"/>
  <c r="O207" i="1"/>
  <c r="O205" i="1"/>
  <c r="O202" i="1"/>
  <c r="O200" i="1"/>
  <c r="O191" i="1"/>
  <c r="O189" i="1"/>
  <c r="O188" i="1"/>
  <c r="O187" i="1"/>
  <c r="O186" i="1"/>
  <c r="O184" i="1"/>
  <c r="O169" i="1"/>
  <c r="O168" i="1"/>
  <c r="O167" i="1"/>
  <c r="O163" i="1"/>
  <c r="O162" i="1"/>
  <c r="O161" i="1"/>
  <c r="O160" i="1"/>
  <c r="O159" i="1"/>
  <c r="O157" i="1"/>
  <c r="O156" i="1"/>
  <c r="O155" i="1"/>
  <c r="O154" i="1"/>
  <c r="O153" i="1"/>
  <c r="O152" i="1"/>
  <c r="O151" i="1"/>
  <c r="O150" i="1"/>
  <c r="O148" i="1"/>
  <c r="O147" i="1"/>
  <c r="O146" i="1"/>
  <c r="O145" i="1"/>
  <c r="O143" i="1"/>
  <c r="O142" i="1"/>
  <c r="O141" i="1"/>
  <c r="O140" i="1"/>
  <c r="O139" i="1"/>
  <c r="O138" i="1"/>
  <c r="O137" i="1"/>
  <c r="O135" i="1"/>
  <c r="O134" i="1"/>
  <c r="O133" i="1"/>
  <c r="O132" i="1"/>
  <c r="O126" i="1"/>
  <c r="O125" i="1"/>
  <c r="O124" i="1"/>
  <c r="O123" i="1"/>
  <c r="O122" i="1"/>
  <c r="O118" i="1"/>
  <c r="O117" i="1"/>
  <c r="O116" i="1"/>
  <c r="O115" i="1"/>
  <c r="O114" i="1"/>
  <c r="O113" i="1"/>
  <c r="O109" i="1"/>
  <c r="O108" i="1"/>
  <c r="O106" i="1"/>
  <c r="O97" i="1"/>
  <c r="O96" i="1"/>
  <c r="O95" i="1"/>
  <c r="O94" i="1"/>
  <c r="O93" i="1"/>
  <c r="O92" i="1"/>
  <c r="O90" i="1"/>
  <c r="O89" i="1"/>
  <c r="O88" i="1"/>
  <c r="O87" i="1"/>
  <c r="O85" i="1"/>
  <c r="O79" i="1"/>
  <c r="O78" i="1"/>
  <c r="O77" i="1"/>
  <c r="O76" i="1"/>
  <c r="O69" i="1"/>
  <c r="O68" i="1"/>
  <c r="O67" i="1"/>
  <c r="O66" i="1"/>
  <c r="O65" i="1"/>
  <c r="O64" i="1"/>
  <c r="O63" i="1"/>
  <c r="O62" i="1"/>
  <c r="O61" i="1"/>
  <c r="O60" i="1"/>
  <c r="O59" i="1"/>
  <c r="O55" i="1"/>
  <c r="O53" i="1"/>
  <c r="O52" i="1"/>
  <c r="O51" i="1"/>
  <c r="O50" i="1"/>
  <c r="O49" i="1"/>
  <c r="O48" i="1"/>
  <c r="O47" i="1"/>
  <c r="O46" i="1"/>
  <c r="O44" i="1"/>
  <c r="O37" i="1"/>
  <c r="O35" i="1"/>
  <c r="O34" i="1"/>
  <c r="O33" i="1"/>
  <c r="O32" i="1"/>
  <c r="O31" i="1"/>
  <c r="O30" i="1"/>
  <c r="O29" i="1"/>
  <c r="O28" i="1"/>
  <c r="O26" i="1"/>
  <c r="O25" i="1"/>
  <c r="O24" i="1"/>
  <c r="O20" i="1"/>
  <c r="O19" i="1"/>
  <c r="M237" i="1"/>
  <c r="R11" i="71" s="1"/>
  <c r="M170" i="1"/>
  <c r="D19" i="71" s="1"/>
  <c r="M127" i="1"/>
  <c r="D17" i="71" s="1"/>
  <c r="M119" i="1"/>
  <c r="D16" i="71" s="1"/>
  <c r="K8" i="100"/>
  <c r="G372" i="1"/>
  <c r="J372" i="1" s="1"/>
  <c r="I348" i="1"/>
  <c r="G149" i="1"/>
  <c r="J149" i="1" s="1"/>
  <c r="G52" i="1"/>
  <c r="J52" i="1" s="1"/>
  <c r="G46" i="1"/>
  <c r="H46" i="1" s="1"/>
  <c r="G143" i="1"/>
  <c r="H143" i="1" s="1"/>
  <c r="G135" i="1"/>
  <c r="J135" i="1" s="1"/>
  <c r="G148" i="1"/>
  <c r="J148" i="1" s="1"/>
  <c r="I56" i="1"/>
  <c r="I71" i="1"/>
  <c r="I83" i="1"/>
  <c r="I98" i="1"/>
  <c r="I110" i="1"/>
  <c r="I119" i="1"/>
  <c r="I127" i="1"/>
  <c r="C17" i="71" s="1"/>
  <c r="I170" i="1"/>
  <c r="J34" i="1"/>
  <c r="H34" i="1"/>
  <c r="G91" i="1"/>
  <c r="H91" i="1" s="1"/>
  <c r="AG10" i="71"/>
  <c r="G55" i="1"/>
  <c r="G314" i="1"/>
  <c r="H314" i="1" s="1"/>
  <c r="G313" i="1"/>
  <c r="H313" i="1" s="1"/>
  <c r="G318" i="1"/>
  <c r="H318" i="1" s="1"/>
  <c r="G327" i="1"/>
  <c r="J327" i="1" s="1"/>
  <c r="G332" i="1"/>
  <c r="J332" i="1" s="1"/>
  <c r="G342" i="1"/>
  <c r="J342" i="1" s="1"/>
  <c r="G361" i="1"/>
  <c r="J361" i="1" s="1"/>
  <c r="G373" i="1"/>
  <c r="G392" i="1"/>
  <c r="H392" i="1" s="1"/>
  <c r="G397" i="1"/>
  <c r="G414" i="1"/>
  <c r="J414" i="1" s="1"/>
  <c r="G151" i="1"/>
  <c r="J151" i="1" s="1"/>
  <c r="F440" i="1"/>
  <c r="J301" i="1"/>
  <c r="J302" i="1"/>
  <c r="J303" i="1"/>
  <c r="J304" i="1"/>
  <c r="J305" i="1"/>
  <c r="J306" i="1"/>
  <c r="J307" i="1"/>
  <c r="J308" i="1"/>
  <c r="J309" i="1"/>
  <c r="J310" i="1"/>
  <c r="J311" i="1"/>
  <c r="J312" i="1"/>
  <c r="J313" i="1"/>
  <c r="J315" i="1"/>
  <c r="J316" i="1"/>
  <c r="J317" i="1"/>
  <c r="J319" i="1"/>
  <c r="J320" i="1"/>
  <c r="J321" i="1"/>
  <c r="J322" i="1"/>
  <c r="J323" i="1"/>
  <c r="J324" i="1"/>
  <c r="J325" i="1"/>
  <c r="J326" i="1"/>
  <c r="J328" i="1"/>
  <c r="J329" i="1"/>
  <c r="J330" i="1"/>
  <c r="J331" i="1"/>
  <c r="J333" i="1"/>
  <c r="J334" i="1"/>
  <c r="J335" i="1"/>
  <c r="J336" i="1"/>
  <c r="J337" i="1"/>
  <c r="J338" i="1"/>
  <c r="J339" i="1"/>
  <c r="J340" i="1"/>
  <c r="J341" i="1"/>
  <c r="J343" i="1"/>
  <c r="J344" i="1"/>
  <c r="J345" i="1"/>
  <c r="J347" i="1"/>
  <c r="J349" i="1"/>
  <c r="J350" i="1"/>
  <c r="J351" i="1"/>
  <c r="J352" i="1"/>
  <c r="J353" i="1"/>
  <c r="J354" i="1"/>
  <c r="J355" i="1"/>
  <c r="J356" i="1"/>
  <c r="J357" i="1"/>
  <c r="J358" i="1"/>
  <c r="J359" i="1"/>
  <c r="J360" i="1"/>
  <c r="J362" i="1"/>
  <c r="J363" i="1"/>
  <c r="J364" i="1"/>
  <c r="J366" i="1"/>
  <c r="J367" i="1"/>
  <c r="J368" i="1"/>
  <c r="J369" i="1"/>
  <c r="J370" i="1"/>
  <c r="J373" i="1"/>
  <c r="J374" i="1"/>
  <c r="J375" i="1"/>
  <c r="J377" i="1"/>
  <c r="J378" i="1"/>
  <c r="J379" i="1"/>
  <c r="J380" i="1"/>
  <c r="J381" i="1"/>
  <c r="J383" i="1"/>
  <c r="J384" i="1"/>
  <c r="J385" i="1"/>
  <c r="J386" i="1"/>
  <c r="J388" i="1"/>
  <c r="J390" i="1"/>
  <c r="J391" i="1"/>
  <c r="J393" i="1"/>
  <c r="J394" i="1"/>
  <c r="J395" i="1"/>
  <c r="J396" i="1"/>
  <c r="J398" i="1"/>
  <c r="J399" i="1"/>
  <c r="J400" i="1"/>
  <c r="J403" i="1"/>
  <c r="J404" i="1"/>
  <c r="J405" i="1"/>
  <c r="J406" i="1"/>
  <c r="J407" i="1"/>
  <c r="J408" i="1"/>
  <c r="J409" i="1"/>
  <c r="J410" i="1"/>
  <c r="J412" i="1"/>
  <c r="J413" i="1"/>
  <c r="J415" i="1"/>
  <c r="J416" i="1"/>
  <c r="J417" i="1"/>
  <c r="J418" i="1"/>
  <c r="J419" i="1"/>
  <c r="J420" i="1"/>
  <c r="J421" i="1"/>
  <c r="J422" i="1"/>
  <c r="J423" i="1"/>
  <c r="J424" i="1"/>
  <c r="J426" i="1"/>
  <c r="J428" i="1"/>
  <c r="J429" i="1"/>
  <c r="J430" i="1"/>
  <c r="J431" i="1"/>
  <c r="J432" i="1"/>
  <c r="J433" i="1"/>
  <c r="J434" i="1"/>
  <c r="J435" i="1"/>
  <c r="J436" i="1"/>
  <c r="J437" i="1"/>
  <c r="J438" i="1"/>
  <c r="J300" i="1"/>
  <c r="J271" i="1"/>
  <c r="J242" i="1"/>
  <c r="J234" i="1"/>
  <c r="J235" i="1"/>
  <c r="J236" i="1"/>
  <c r="J233" i="1"/>
  <c r="J223" i="1"/>
  <c r="J224" i="1"/>
  <c r="J225" i="1"/>
  <c r="J204" i="1"/>
  <c r="J205" i="1"/>
  <c r="J202" i="1"/>
  <c r="J197" i="1"/>
  <c r="J167" i="1"/>
  <c r="J132" i="1"/>
  <c r="J133" i="1"/>
  <c r="J134" i="1"/>
  <c r="J137" i="1"/>
  <c r="J138" i="1"/>
  <c r="J139" i="1"/>
  <c r="J142" i="1"/>
  <c r="J145" i="1"/>
  <c r="J146" i="1"/>
  <c r="J147" i="1"/>
  <c r="J152" i="1"/>
  <c r="J153" i="1"/>
  <c r="J154" i="1"/>
  <c r="J155" i="1"/>
  <c r="J156" i="1"/>
  <c r="J158" i="1"/>
  <c r="J159" i="1"/>
  <c r="J160" i="1"/>
  <c r="J161" i="1"/>
  <c r="J163" i="1"/>
  <c r="J115" i="1"/>
  <c r="J118" i="1"/>
  <c r="J106" i="1"/>
  <c r="J107" i="1"/>
  <c r="J108" i="1"/>
  <c r="J109" i="1"/>
  <c r="J88" i="1"/>
  <c r="J89" i="1"/>
  <c r="J92" i="1"/>
  <c r="J93" i="1"/>
  <c r="J94" i="1"/>
  <c r="J97" i="1"/>
  <c r="J62" i="1"/>
  <c r="J63" i="1"/>
  <c r="J64" i="1"/>
  <c r="J66" i="1"/>
  <c r="J55" i="1"/>
  <c r="J24" i="1"/>
  <c r="H301" i="1"/>
  <c r="H302" i="1"/>
  <c r="H303" i="1"/>
  <c r="H304" i="1"/>
  <c r="H305" i="1"/>
  <c r="H306" i="1"/>
  <c r="H308" i="1"/>
  <c r="H310" i="1"/>
  <c r="H311" i="1"/>
  <c r="H312" i="1"/>
  <c r="H315" i="1"/>
  <c r="H317" i="1"/>
  <c r="H319" i="1"/>
  <c r="H320" i="1"/>
  <c r="H321" i="1"/>
  <c r="H322" i="1"/>
  <c r="H323" i="1"/>
  <c r="H324" i="1"/>
  <c r="H325" i="1"/>
  <c r="H326" i="1"/>
  <c r="H328" i="1"/>
  <c r="H329" i="1"/>
  <c r="H330" i="1"/>
  <c r="H331" i="1"/>
  <c r="H333" i="1"/>
  <c r="H334" i="1"/>
  <c r="H335" i="1"/>
  <c r="H336" i="1"/>
  <c r="H337" i="1"/>
  <c r="H338" i="1"/>
  <c r="H339" i="1"/>
  <c r="H340" i="1"/>
  <c r="H341" i="1"/>
  <c r="H343" i="1"/>
  <c r="H344" i="1"/>
  <c r="H345" i="1"/>
  <c r="H347" i="1"/>
  <c r="H348" i="1"/>
  <c r="H349" i="1"/>
  <c r="H350" i="1"/>
  <c r="H351" i="1"/>
  <c r="H352" i="1"/>
  <c r="H353" i="1"/>
  <c r="H356" i="1"/>
  <c r="H357" i="1"/>
  <c r="H359" i="1"/>
  <c r="H362" i="1"/>
  <c r="H363" i="1"/>
  <c r="H364" i="1"/>
  <c r="H365" i="1"/>
  <c r="H368" i="1"/>
  <c r="H369" i="1"/>
  <c r="H370" i="1"/>
  <c r="H373" i="1"/>
  <c r="H374" i="1"/>
  <c r="H375" i="1"/>
  <c r="H377" i="1"/>
  <c r="H378" i="1"/>
  <c r="H379" i="1"/>
  <c r="H380" i="1"/>
  <c r="H381" i="1"/>
  <c r="H383" i="1"/>
  <c r="H385" i="1"/>
  <c r="H386" i="1"/>
  <c r="H387" i="1"/>
  <c r="H388" i="1"/>
  <c r="H391" i="1"/>
  <c r="H393" i="1"/>
  <c r="H394" i="1"/>
  <c r="H395" i="1"/>
  <c r="H396" i="1"/>
  <c r="H398" i="1"/>
  <c r="H399" i="1"/>
  <c r="H400" i="1"/>
  <c r="H403" i="1"/>
  <c r="H404" i="1"/>
  <c r="H405" i="1"/>
  <c r="H406" i="1"/>
  <c r="H407" i="1"/>
  <c r="H409" i="1"/>
  <c r="H410" i="1"/>
  <c r="H412" i="1"/>
  <c r="H413" i="1"/>
  <c r="H415" i="1"/>
  <c r="H416" i="1"/>
  <c r="H417" i="1"/>
  <c r="H418" i="1"/>
  <c r="H419" i="1"/>
  <c r="H420" i="1"/>
  <c r="H421" i="1"/>
  <c r="H422" i="1"/>
  <c r="H423" i="1"/>
  <c r="H424" i="1"/>
  <c r="H426" i="1"/>
  <c r="H428" i="1"/>
  <c r="H429" i="1"/>
  <c r="H430" i="1"/>
  <c r="H432" i="1"/>
  <c r="H433" i="1"/>
  <c r="H434" i="1"/>
  <c r="H435" i="1"/>
  <c r="H438" i="1"/>
  <c r="H300" i="1"/>
  <c r="H271" i="1"/>
  <c r="H242" i="1"/>
  <c r="H236" i="1"/>
  <c r="H235" i="1"/>
  <c r="H234" i="1"/>
  <c r="H233" i="1"/>
  <c r="I20" i="100" s="1"/>
  <c r="H225" i="1"/>
  <c r="H224" i="1"/>
  <c r="H223" i="1"/>
  <c r="H204" i="1"/>
  <c r="H205" i="1"/>
  <c r="H202" i="1"/>
  <c r="H197" i="1"/>
  <c r="H167" i="1"/>
  <c r="H132" i="1"/>
  <c r="H133" i="1"/>
  <c r="H134" i="1"/>
  <c r="H135" i="1"/>
  <c r="H137" i="1"/>
  <c r="H138" i="1"/>
  <c r="H139" i="1"/>
  <c r="H142" i="1"/>
  <c r="H145" i="1"/>
  <c r="H146" i="1"/>
  <c r="H147" i="1"/>
  <c r="H152" i="1"/>
  <c r="H153" i="1"/>
  <c r="H154" i="1"/>
  <c r="H155" i="1"/>
  <c r="H159" i="1"/>
  <c r="H160" i="1"/>
  <c r="H161" i="1"/>
  <c r="H163" i="1"/>
  <c r="H115" i="1"/>
  <c r="H118" i="1"/>
  <c r="H106" i="1"/>
  <c r="H108" i="1"/>
  <c r="H109" i="1"/>
  <c r="H88" i="1"/>
  <c r="H89" i="1"/>
  <c r="H92" i="1"/>
  <c r="H93" i="1"/>
  <c r="H94" i="1"/>
  <c r="H97" i="1"/>
  <c r="H62" i="1"/>
  <c r="H63" i="1"/>
  <c r="H66" i="1"/>
  <c r="H24" i="1"/>
  <c r="H55" i="1"/>
  <c r="H22" i="1"/>
  <c r="H37" i="1"/>
  <c r="F437" i="1"/>
  <c r="H437" i="1" s="1"/>
  <c r="F408" i="1"/>
  <c r="H408" i="1" s="1"/>
  <c r="F366" i="1"/>
  <c r="H366" i="1" s="1"/>
  <c r="F360" i="1"/>
  <c r="H360" i="1" s="1"/>
  <c r="F307" i="1"/>
  <c r="H307" i="1" s="1"/>
  <c r="G448" i="1"/>
  <c r="J448" i="1" s="1"/>
  <c r="G447" i="1"/>
  <c r="H447" i="1" s="1"/>
  <c r="G446" i="1"/>
  <c r="J446" i="1" s="1"/>
  <c r="G445" i="1"/>
  <c r="G439" i="1"/>
  <c r="J439" i="1" s="1"/>
  <c r="G427" i="1"/>
  <c r="H427" i="1" s="1"/>
  <c r="G411" i="1"/>
  <c r="J411" i="1" s="1"/>
  <c r="G382" i="1"/>
  <c r="J382" i="1" s="1"/>
  <c r="G346" i="1"/>
  <c r="J346" i="1" s="1"/>
  <c r="G290" i="1"/>
  <c r="J290" i="1" s="1"/>
  <c r="G289" i="1"/>
  <c r="J289" i="1" s="1"/>
  <c r="G275" i="1"/>
  <c r="J275" i="1" s="1"/>
  <c r="G272" i="1"/>
  <c r="H272" i="1" s="1"/>
  <c r="G270" i="1"/>
  <c r="J265" i="1"/>
  <c r="G267" i="1"/>
  <c r="G256" i="1"/>
  <c r="G255" i="1"/>
  <c r="F254" i="1"/>
  <c r="G254" i="1" s="1"/>
  <c r="G240" i="1"/>
  <c r="G237" i="1"/>
  <c r="G207" i="1"/>
  <c r="G186" i="1"/>
  <c r="G187" i="1"/>
  <c r="G188" i="1"/>
  <c r="G189" i="1"/>
  <c r="G168" i="1"/>
  <c r="J168" i="1" s="1"/>
  <c r="G157" i="1"/>
  <c r="H157" i="1" s="1"/>
  <c r="F156" i="1"/>
  <c r="H156" i="1" s="1"/>
  <c r="G150" i="1"/>
  <c r="J150" i="1" s="1"/>
  <c r="G123" i="1"/>
  <c r="G124" i="1"/>
  <c r="G125" i="1"/>
  <c r="G126" i="1"/>
  <c r="G122" i="1"/>
  <c r="H122" i="1" s="1"/>
  <c r="G117" i="1"/>
  <c r="J117" i="1" s="1"/>
  <c r="G116" i="1"/>
  <c r="J116" i="1" s="1"/>
  <c r="G114" i="1"/>
  <c r="G113" i="1"/>
  <c r="H113" i="1" s="1"/>
  <c r="G96" i="1"/>
  <c r="J96" i="1" s="1"/>
  <c r="G95" i="1"/>
  <c r="G90" i="1"/>
  <c r="J90" i="1" s="1"/>
  <c r="G87" i="1"/>
  <c r="H87" i="1" s="1"/>
  <c r="G79" i="1"/>
  <c r="J79" i="1" s="1"/>
  <c r="G78" i="1"/>
  <c r="J78" i="1" s="1"/>
  <c r="G77" i="1"/>
  <c r="J77" i="1" s="1"/>
  <c r="G76" i="1"/>
  <c r="H76" i="1" s="1"/>
  <c r="G69" i="1"/>
  <c r="G68" i="1"/>
  <c r="G67" i="1"/>
  <c r="J67" i="1" s="1"/>
  <c r="G65" i="1"/>
  <c r="G61" i="1"/>
  <c r="H61" i="1" s="1"/>
  <c r="G60" i="1"/>
  <c r="J60" i="1" s="1"/>
  <c r="G59" i="1"/>
  <c r="G48" i="1"/>
  <c r="J48" i="1" s="1"/>
  <c r="G49" i="1"/>
  <c r="J49" i="1" s="1"/>
  <c r="G50" i="1"/>
  <c r="J50" i="1" s="1"/>
  <c r="G51" i="1"/>
  <c r="J51" i="1" s="1"/>
  <c r="G35" i="1"/>
  <c r="H35" i="1" s="1"/>
  <c r="G33" i="1"/>
  <c r="G32" i="1"/>
  <c r="G31" i="1"/>
  <c r="G30" i="1"/>
  <c r="G29" i="1"/>
  <c r="G28" i="1"/>
  <c r="G27" i="1"/>
  <c r="H27" i="1" s="1"/>
  <c r="G26" i="1"/>
  <c r="G25" i="1"/>
  <c r="G20" i="1"/>
  <c r="F136" i="1"/>
  <c r="G136" i="1" s="1"/>
  <c r="I136" i="1" s="1"/>
  <c r="J136" i="1" s="1"/>
  <c r="F274" i="1"/>
  <c r="G274" i="1" s="1"/>
  <c r="J274" i="1" s="1"/>
  <c r="C11" i="77"/>
  <c r="C30" i="77"/>
  <c r="B37" i="77"/>
  <c r="F444" i="1"/>
  <c r="F450" i="1" s="1"/>
  <c r="G449" i="1"/>
  <c r="J449" i="1" s="1"/>
  <c r="L145" i="1"/>
  <c r="L109" i="1"/>
  <c r="L108" i="1"/>
  <c r="L327" i="1"/>
  <c r="L332" i="1" s="1"/>
  <c r="F36" i="1"/>
  <c r="I365" i="1"/>
  <c r="J365" i="1" s="1"/>
  <c r="I258" i="1"/>
  <c r="I260" i="1" s="1"/>
  <c r="I208" i="1"/>
  <c r="J13" i="71" s="1"/>
  <c r="I199" i="1"/>
  <c r="J12" i="71" s="1"/>
  <c r="I190" i="1"/>
  <c r="I192" i="1" s="1"/>
  <c r="I27" i="1"/>
  <c r="I237" i="1"/>
  <c r="Q11" i="71" s="1"/>
  <c r="I243" i="1"/>
  <c r="Q12" i="71" s="1"/>
  <c r="I267" i="1"/>
  <c r="X11" i="71" s="1"/>
  <c r="I276" i="1"/>
  <c r="X12" i="71" s="1"/>
  <c r="I450" i="1"/>
  <c r="AE11" i="71" s="1"/>
  <c r="L378" i="1"/>
  <c r="L375" i="1" s="1"/>
  <c r="L395" i="1" s="1"/>
  <c r="I440" i="1"/>
  <c r="F436" i="1"/>
  <c r="H436" i="1" s="1"/>
  <c r="F431" i="1"/>
  <c r="H431" i="1" s="1"/>
  <c r="F425" i="1"/>
  <c r="G425" i="1" s="1"/>
  <c r="J425" i="1" s="1"/>
  <c r="F390" i="1"/>
  <c r="H390" i="1" s="1"/>
  <c r="F384" i="1"/>
  <c r="H384" i="1" s="1"/>
  <c r="F354" i="1"/>
  <c r="H354" i="1" s="1"/>
  <c r="F367" i="1"/>
  <c r="H367" i="1" s="1"/>
  <c r="F355" i="1"/>
  <c r="H355" i="1" s="1"/>
  <c r="F316" i="1"/>
  <c r="H316" i="1" s="1"/>
  <c r="F309" i="1"/>
  <c r="H309" i="1" s="1"/>
  <c r="L432" i="1"/>
  <c r="L433" i="1" s="1"/>
  <c r="L435" i="1" s="1"/>
  <c r="L438" i="1" s="1"/>
  <c r="L399" i="1"/>
  <c r="L396" i="1"/>
  <c r="L398" i="1" s="1"/>
  <c r="L356" i="1"/>
  <c r="L359" i="1" s="1"/>
  <c r="L365" i="1" s="1"/>
  <c r="L368" i="1" s="1"/>
  <c r="L370" i="1" s="1"/>
  <c r="L388" i="1" s="1"/>
  <c r="L309" i="1"/>
  <c r="L312" i="1" s="1"/>
  <c r="L308" i="1"/>
  <c r="L311" i="1" s="1"/>
  <c r="L323" i="1" s="1"/>
  <c r="L325" i="1" s="1"/>
  <c r="L151" i="1"/>
  <c r="F17" i="71"/>
  <c r="J87" i="1"/>
  <c r="J122" i="1"/>
  <c r="J140" i="1"/>
  <c r="H140" i="1"/>
  <c r="J169" i="1"/>
  <c r="H169" i="1"/>
  <c r="H265" i="1"/>
  <c r="H289" i="1"/>
  <c r="J53" i="1"/>
  <c r="H53" i="1"/>
  <c r="J47" i="1"/>
  <c r="H47" i="1"/>
  <c r="H358" i="1"/>
  <c r="G444" i="1"/>
  <c r="J444" i="1" s="1"/>
  <c r="L28" i="1"/>
  <c r="L30" i="1" s="1"/>
  <c r="L266" i="1"/>
  <c r="L153" i="1"/>
  <c r="L82" i="1"/>
  <c r="L60" i="1"/>
  <c r="L43" i="1"/>
  <c r="L45" i="1"/>
  <c r="L63" i="1"/>
  <c r="L64" i="1" s="1"/>
  <c r="L66" i="1" s="1"/>
  <c r="L88" i="1"/>
  <c r="L89" i="1" s="1"/>
  <c r="L90" i="1" s="1"/>
  <c r="L96" i="1" s="1"/>
  <c r="F19" i="1"/>
  <c r="G19" i="1" s="1"/>
  <c r="F64" i="1"/>
  <c r="H64" i="1" s="1"/>
  <c r="F402" i="1"/>
  <c r="G402" i="1" s="1"/>
  <c r="F241" i="1"/>
  <c r="F243" i="1" s="1"/>
  <c r="O35" i="100"/>
  <c r="O34" i="100"/>
  <c r="O33" i="100"/>
  <c r="O36" i="100"/>
  <c r="O32" i="100"/>
  <c r="O27" i="100"/>
  <c r="O29" i="100" s="1"/>
  <c r="F54" i="1"/>
  <c r="D453" i="1"/>
  <c r="D455" i="1" s="1"/>
  <c r="D32" i="101"/>
  <c r="D22" i="101"/>
  <c r="D13" i="101"/>
  <c r="M25" i="113"/>
  <c r="M26" i="113"/>
  <c r="M27" i="113"/>
  <c r="M28" i="113"/>
  <c r="M23" i="113"/>
  <c r="J20" i="100"/>
  <c r="K20" i="100"/>
  <c r="N20" i="100"/>
  <c r="E15" i="91"/>
  <c r="E16" i="91"/>
  <c r="E17" i="91"/>
  <c r="E18" i="91"/>
  <c r="E21" i="91"/>
  <c r="E14" i="91"/>
  <c r="E23" i="91"/>
  <c r="E8" i="91"/>
  <c r="E9" i="91"/>
  <c r="E10" i="91"/>
  <c r="E11" i="91"/>
  <c r="F11" i="91" s="1"/>
  <c r="F12" i="91" s="1"/>
  <c r="E7" i="91"/>
  <c r="E12" i="91"/>
  <c r="E24" i="91"/>
  <c r="F105" i="1"/>
  <c r="G105" i="1" s="1"/>
  <c r="H105" i="1" s="1"/>
  <c r="F107" i="1"/>
  <c r="H107" i="1" s="1"/>
  <c r="F104" i="1"/>
  <c r="G104" i="1" s="1"/>
  <c r="J104" i="1" s="1"/>
  <c r="F103" i="1"/>
  <c r="G103" i="1" s="1"/>
  <c r="F101" i="1"/>
  <c r="H29" i="100"/>
  <c r="H37" i="100"/>
  <c r="H11" i="100"/>
  <c r="H10" i="100"/>
  <c r="H9" i="100"/>
  <c r="H23" i="100"/>
  <c r="O23" i="100" s="1"/>
  <c r="H22" i="100"/>
  <c r="O22" i="100" s="1"/>
  <c r="E20" i="100"/>
  <c r="E21" i="100"/>
  <c r="F206" i="1"/>
  <c r="G206" i="1" s="1"/>
  <c r="H206" i="1" s="1"/>
  <c r="C29" i="113"/>
  <c r="H11" i="113"/>
  <c r="M11" i="113" s="1"/>
  <c r="M13" i="113" s="1"/>
  <c r="G70" i="1"/>
  <c r="J70" i="1" s="1"/>
  <c r="B21" i="75"/>
  <c r="B18" i="75"/>
  <c r="B14" i="75"/>
  <c r="B9" i="75"/>
  <c r="G34" i="114"/>
  <c r="G56" i="114"/>
  <c r="H24" i="113"/>
  <c r="F203" i="1" s="1"/>
  <c r="G203" i="1" s="1"/>
  <c r="H203" i="1" s="1"/>
  <c r="E13" i="113"/>
  <c r="C18" i="113"/>
  <c r="F18" i="113" s="1"/>
  <c r="G21" i="116"/>
  <c r="G17" i="116"/>
  <c r="G14" i="116"/>
  <c r="G22" i="116"/>
  <c r="M158" i="1" s="1"/>
  <c r="O158" i="1" s="1"/>
  <c r="G61" i="114"/>
  <c r="G48" i="114"/>
  <c r="C56" i="114"/>
  <c r="B56" i="114"/>
  <c r="B61" i="114"/>
  <c r="G44" i="114"/>
  <c r="G22" i="114"/>
  <c r="G17" i="114"/>
  <c r="G12" i="114"/>
  <c r="G62" i="114"/>
  <c r="F291" i="1"/>
  <c r="C18" i="72"/>
  <c r="B18" i="72"/>
  <c r="D14" i="72"/>
  <c r="AE6" i="71"/>
  <c r="AL9" i="71" s="1"/>
  <c r="AD5" i="71"/>
  <c r="AD6" i="71" s="1"/>
  <c r="AK9" i="71" s="1"/>
  <c r="W6" i="71"/>
  <c r="W5" i="71"/>
  <c r="P7" i="71"/>
  <c r="P6" i="71"/>
  <c r="P5" i="71"/>
  <c r="I8" i="71"/>
  <c r="I7" i="71"/>
  <c r="I6" i="71"/>
  <c r="I5" i="71"/>
  <c r="H20" i="100"/>
  <c r="O20" i="100" s="1"/>
  <c r="M20" i="100"/>
  <c r="L20" i="100"/>
  <c r="G80" i="1"/>
  <c r="H80" i="1" s="1"/>
  <c r="F267" i="1"/>
  <c r="G82" i="1"/>
  <c r="H18" i="113"/>
  <c r="G198" i="1"/>
  <c r="G75" i="1"/>
  <c r="H21" i="100"/>
  <c r="O21" i="100" s="1"/>
  <c r="G43" i="1"/>
  <c r="F222" i="1"/>
  <c r="F185" i="1"/>
  <c r="F184" i="1"/>
  <c r="G184" i="1" s="1"/>
  <c r="E450" i="1"/>
  <c r="AD11" i="71" s="1"/>
  <c r="F293" i="1"/>
  <c r="E291" i="1"/>
  <c r="E293" i="1" s="1"/>
  <c r="H273" i="1"/>
  <c r="H277" i="1"/>
  <c r="E276" i="1"/>
  <c r="W12" i="71" s="1"/>
  <c r="E267" i="1"/>
  <c r="W11" i="71" s="1"/>
  <c r="E258" i="1"/>
  <c r="E260" i="1" s="1"/>
  <c r="E280" i="1" s="1"/>
  <c r="E243" i="1"/>
  <c r="P12" i="71" s="1"/>
  <c r="F237" i="1"/>
  <c r="E237" i="1"/>
  <c r="E226" i="1"/>
  <c r="E228" i="1" s="1"/>
  <c r="E208" i="1"/>
  <c r="I13" i="71" s="1"/>
  <c r="E199" i="1"/>
  <c r="I12" i="71" s="1"/>
  <c r="E190" i="1"/>
  <c r="F170" i="1"/>
  <c r="E170" i="1"/>
  <c r="B19" i="71" s="1"/>
  <c r="E164" i="1"/>
  <c r="B18" i="71" s="1"/>
  <c r="F127" i="1"/>
  <c r="E127" i="1"/>
  <c r="B17" i="71" s="1"/>
  <c r="E110" i="1"/>
  <c r="B15" i="71" s="1"/>
  <c r="F119" i="1"/>
  <c r="E119" i="1"/>
  <c r="B16" i="71" s="1"/>
  <c r="F98" i="1"/>
  <c r="E98" i="1"/>
  <c r="B14" i="71" s="1"/>
  <c r="E83" i="1"/>
  <c r="B13" i="71" s="1"/>
  <c r="E71" i="1"/>
  <c r="B12" i="71" s="1"/>
  <c r="H57" i="1"/>
  <c r="E56" i="1"/>
  <c r="B11" i="71" s="1"/>
  <c r="E36" i="1"/>
  <c r="B7" i="71" s="1"/>
  <c r="E21" i="1"/>
  <c r="B5" i="71" s="1"/>
  <c r="E440" i="1"/>
  <c r="E441" i="1" s="1"/>
  <c r="H292" i="1"/>
  <c r="B21" i="107"/>
  <c r="B8" i="107"/>
  <c r="C21" i="116"/>
  <c r="B21" i="116"/>
  <c r="E17" i="116"/>
  <c r="D17" i="116"/>
  <c r="C17" i="116"/>
  <c r="F17" i="116"/>
  <c r="B17" i="116"/>
  <c r="F16" i="116"/>
  <c r="E14" i="116"/>
  <c r="E22" i="116"/>
  <c r="D14" i="116"/>
  <c r="D22" i="116" s="1"/>
  <c r="C14" i="116"/>
  <c r="B14" i="116"/>
  <c r="F13" i="116"/>
  <c r="F11" i="116"/>
  <c r="F10" i="116"/>
  <c r="F8" i="116"/>
  <c r="F8" i="114"/>
  <c r="F9" i="114"/>
  <c r="F10" i="114"/>
  <c r="F11" i="114"/>
  <c r="B12" i="114"/>
  <c r="C12" i="114"/>
  <c r="D12" i="114"/>
  <c r="E12" i="114"/>
  <c r="F14" i="114"/>
  <c r="F15" i="114"/>
  <c r="F16" i="114"/>
  <c r="B17" i="114"/>
  <c r="C17" i="114"/>
  <c r="D17" i="114"/>
  <c r="E17" i="114"/>
  <c r="F19" i="114"/>
  <c r="F20" i="114"/>
  <c r="F21" i="114"/>
  <c r="B22" i="114"/>
  <c r="C22" i="114"/>
  <c r="D22" i="114"/>
  <c r="E22" i="114"/>
  <c r="F24" i="114"/>
  <c r="F26" i="114"/>
  <c r="F27" i="114"/>
  <c r="F33" i="114"/>
  <c r="B34" i="114"/>
  <c r="C34" i="114"/>
  <c r="D34" i="114"/>
  <c r="E34" i="114"/>
  <c r="F36" i="114"/>
  <c r="F37" i="114"/>
  <c r="F38" i="114"/>
  <c r="F39" i="114"/>
  <c r="F40" i="114"/>
  <c r="F41" i="114"/>
  <c r="F42" i="114"/>
  <c r="F43" i="114"/>
  <c r="B44" i="114"/>
  <c r="C44" i="114"/>
  <c r="D44" i="114"/>
  <c r="D48" i="114"/>
  <c r="E44" i="114"/>
  <c r="E48" i="114"/>
  <c r="F46" i="114"/>
  <c r="F47" i="114"/>
  <c r="B48" i="114"/>
  <c r="C48" i="114"/>
  <c r="F50" i="114"/>
  <c r="F53" i="114"/>
  <c r="F54" i="114"/>
  <c r="F55" i="114"/>
  <c r="C61" i="114"/>
  <c r="D61" i="114"/>
  <c r="E61" i="114"/>
  <c r="C22" i="116"/>
  <c r="F44" i="114"/>
  <c r="F48" i="114"/>
  <c r="F61" i="114"/>
  <c r="B62" i="114"/>
  <c r="F34" i="114"/>
  <c r="F14" i="116"/>
  <c r="F22" i="116"/>
  <c r="B22" i="116"/>
  <c r="D62" i="114"/>
  <c r="F12" i="114"/>
  <c r="C62" i="114"/>
  <c r="F22" i="114"/>
  <c r="F17" i="114"/>
  <c r="F62" i="114"/>
  <c r="B40" i="79"/>
  <c r="B32" i="79"/>
  <c r="B16" i="79"/>
  <c r="E12" i="100"/>
  <c r="E14" i="100" s="1"/>
  <c r="F30" i="113"/>
  <c r="E29" i="113"/>
  <c r="D29" i="113"/>
  <c r="B29" i="113"/>
  <c r="F28" i="113"/>
  <c r="F27" i="113"/>
  <c r="F26" i="113"/>
  <c r="F25" i="113"/>
  <c r="F24" i="113"/>
  <c r="F21" i="113"/>
  <c r="B20" i="113"/>
  <c r="B31" i="113" s="1"/>
  <c r="C11" i="113"/>
  <c r="C13" i="113"/>
  <c r="B11" i="113"/>
  <c r="B13" i="113" s="1"/>
  <c r="F10" i="113"/>
  <c r="F9" i="113"/>
  <c r="F8" i="113"/>
  <c r="F7" i="113"/>
  <c r="F6" i="113"/>
  <c r="F29" i="113"/>
  <c r="E37" i="100"/>
  <c r="E29" i="100"/>
  <c r="C19" i="113"/>
  <c r="F19" i="113" s="1"/>
  <c r="E24" i="100"/>
  <c r="B12" i="107"/>
  <c r="B15" i="107" s="1"/>
  <c r="B23" i="107" s="1"/>
  <c r="B24" i="107" s="1"/>
  <c r="C32" i="101"/>
  <c r="C22" i="101"/>
  <c r="C13" i="101"/>
  <c r="B22" i="101"/>
  <c r="B13" i="76"/>
  <c r="D23" i="91"/>
  <c r="D12" i="91"/>
  <c r="C12" i="91"/>
  <c r="C10" i="72"/>
  <c r="C14" i="72"/>
  <c r="H6" i="88"/>
  <c r="H7" i="88"/>
  <c r="H8" i="88"/>
  <c r="H9" i="88"/>
  <c r="H10" i="88"/>
  <c r="C10" i="88"/>
  <c r="C31" i="88"/>
  <c r="F16" i="88"/>
  <c r="G16" i="88"/>
  <c r="H16" i="88"/>
  <c r="C32" i="88"/>
  <c r="D38" i="102"/>
  <c r="C38" i="102"/>
  <c r="B38" i="102"/>
  <c r="D27" i="102"/>
  <c r="C27" i="102"/>
  <c r="B27" i="102"/>
  <c r="D18" i="102"/>
  <c r="C18" i="102"/>
  <c r="B18" i="102"/>
  <c r="B32" i="101"/>
  <c r="B13" i="101"/>
  <c r="B33" i="101" s="1"/>
  <c r="D37" i="100"/>
  <c r="F40" i="100"/>
  <c r="D29" i="100"/>
  <c r="C29" i="100"/>
  <c r="F27" i="100"/>
  <c r="C24" i="100"/>
  <c r="F18" i="100"/>
  <c r="F13" i="100"/>
  <c r="C12" i="100"/>
  <c r="C14" i="100" s="1"/>
  <c r="F11" i="100"/>
  <c r="F10" i="100"/>
  <c r="F9" i="100"/>
  <c r="D12" i="100"/>
  <c r="D14" i="100" s="1"/>
  <c r="B39" i="102"/>
  <c r="D39" i="102"/>
  <c r="E38" i="102"/>
  <c r="C39" i="102"/>
  <c r="E27" i="102"/>
  <c r="E18" i="102"/>
  <c r="F8" i="100"/>
  <c r="C39" i="100"/>
  <c r="E39" i="102"/>
  <c r="D17" i="98"/>
  <c r="D18" i="98"/>
  <c r="D19" i="98"/>
  <c r="D20" i="98"/>
  <c r="D21" i="98"/>
  <c r="D22" i="98"/>
  <c r="D23" i="98"/>
  <c r="D24" i="98"/>
  <c r="D25" i="98"/>
  <c r="D26" i="98"/>
  <c r="D27" i="98"/>
  <c r="D16" i="98"/>
  <c r="D12" i="98"/>
  <c r="D13" i="98"/>
  <c r="C14" i="98"/>
  <c r="C28" i="98"/>
  <c r="B28" i="98"/>
  <c r="C31" i="98"/>
  <c r="B10" i="98"/>
  <c r="D10" i="98" s="1"/>
  <c r="D28" i="98"/>
  <c r="B11" i="98"/>
  <c r="D11" i="98" s="1"/>
  <c r="D22" i="100"/>
  <c r="F22" i="100" s="1"/>
  <c r="D20" i="100"/>
  <c r="F20" i="100" s="1"/>
  <c r="D23" i="100"/>
  <c r="F23" i="100" s="1"/>
  <c r="D21" i="100"/>
  <c r="F21" i="100" s="1"/>
  <c r="B10" i="72"/>
  <c r="B14" i="72"/>
  <c r="E16" i="92"/>
  <c r="E18" i="92"/>
  <c r="D16" i="92"/>
  <c r="D18" i="92" s="1"/>
  <c r="C16" i="92"/>
  <c r="C18" i="92" s="1"/>
  <c r="C23" i="91"/>
  <c r="C24" i="91"/>
  <c r="D24" i="91"/>
  <c r="B26" i="76"/>
  <c r="B71" i="76"/>
  <c r="B39" i="81"/>
  <c r="B26" i="81"/>
  <c r="B20" i="81"/>
  <c r="B41" i="81"/>
  <c r="B14" i="98" l="1"/>
  <c r="B31" i="98" s="1"/>
  <c r="I18" i="113"/>
  <c r="C37" i="77"/>
  <c r="G162" i="1" s="1"/>
  <c r="H162" i="1" s="1"/>
  <c r="F16" i="71"/>
  <c r="C16" i="71"/>
  <c r="F11" i="71"/>
  <c r="C11" i="71"/>
  <c r="F19" i="71"/>
  <c r="C19" i="71"/>
  <c r="H290" i="1"/>
  <c r="F15" i="71"/>
  <c r="C15" i="71"/>
  <c r="F14" i="71"/>
  <c r="C14" i="71"/>
  <c r="F13" i="71"/>
  <c r="C13" i="71"/>
  <c r="F12" i="71"/>
  <c r="C12" i="71"/>
  <c r="C33" i="101"/>
  <c r="E33" i="101"/>
  <c r="O448" i="1"/>
  <c r="C19" i="72"/>
  <c r="B19" i="72"/>
  <c r="G130" i="1"/>
  <c r="J130" i="1" s="1"/>
  <c r="H51" i="1"/>
  <c r="H444" i="1"/>
  <c r="G185" i="1"/>
  <c r="J185" i="1" s="1"/>
  <c r="J447" i="1"/>
  <c r="O265" i="1"/>
  <c r="O74" i="1"/>
  <c r="O80" i="1"/>
  <c r="J256" i="1"/>
  <c r="H79" i="1"/>
  <c r="H361" i="1"/>
  <c r="F276" i="1"/>
  <c r="G222" i="1"/>
  <c r="G226" i="1" s="1"/>
  <c r="H411" i="1"/>
  <c r="I226" i="1"/>
  <c r="I228" i="1" s="1"/>
  <c r="O54" i="1"/>
  <c r="H150" i="1"/>
  <c r="O102" i="1"/>
  <c r="H49" i="1"/>
  <c r="H60" i="1"/>
  <c r="H136" i="1"/>
  <c r="J143" i="1"/>
  <c r="S6" i="71"/>
  <c r="H342" i="1"/>
  <c r="M21" i="1"/>
  <c r="M38" i="1" s="1"/>
  <c r="J162" i="1"/>
  <c r="C20" i="113"/>
  <c r="F11" i="113"/>
  <c r="F13" i="113" s="1"/>
  <c r="B33" i="113"/>
  <c r="M24" i="113"/>
  <c r="M29" i="113" s="1"/>
  <c r="H29" i="113"/>
  <c r="H13" i="113"/>
  <c r="H74" i="1"/>
  <c r="M131" i="1"/>
  <c r="O131" i="1" s="1"/>
  <c r="J46" i="1"/>
  <c r="H275" i="1"/>
  <c r="H332" i="1"/>
  <c r="H439" i="1"/>
  <c r="H67" i="1"/>
  <c r="F5" i="71"/>
  <c r="F21" i="1"/>
  <c r="F38" i="1" s="1"/>
  <c r="F226" i="1"/>
  <c r="F228" i="1" s="1"/>
  <c r="H274" i="1"/>
  <c r="J272" i="1"/>
  <c r="J157" i="1"/>
  <c r="H116" i="1"/>
  <c r="J35" i="1"/>
  <c r="I21" i="1"/>
  <c r="J91" i="1"/>
  <c r="H151" i="1"/>
  <c r="H327" i="1"/>
  <c r="M276" i="1"/>
  <c r="J222" i="1"/>
  <c r="L8" i="100" s="1"/>
  <c r="AA8" i="71"/>
  <c r="AO8" i="71" s="1"/>
  <c r="M241" i="1"/>
  <c r="M243" i="1" s="1"/>
  <c r="F29" i="100"/>
  <c r="C41" i="100"/>
  <c r="O37" i="100"/>
  <c r="F12" i="100"/>
  <c r="E39" i="100"/>
  <c r="D24" i="100"/>
  <c r="F24" i="100" s="1"/>
  <c r="E41" i="100"/>
  <c r="O241" i="1"/>
  <c r="F14" i="100"/>
  <c r="F37" i="100"/>
  <c r="O101" i="1"/>
  <c r="F158" i="1"/>
  <c r="H158" i="1" s="1"/>
  <c r="B22" i="75"/>
  <c r="F24" i="91"/>
  <c r="O70" i="1"/>
  <c r="M450" i="1"/>
  <c r="AF11" i="71" s="1"/>
  <c r="P24" i="100"/>
  <c r="P39" i="100" s="1"/>
  <c r="P12" i="100"/>
  <c r="P14" i="100" s="1"/>
  <c r="M130" i="1"/>
  <c r="F102" i="1"/>
  <c r="G102" i="1" s="1"/>
  <c r="H102" i="1" s="1"/>
  <c r="O104" i="1"/>
  <c r="W13" i="71"/>
  <c r="AK16" i="71" s="1"/>
  <c r="J203" i="1"/>
  <c r="E244" i="1"/>
  <c r="E246" i="1" s="1"/>
  <c r="L6" i="71"/>
  <c r="Q8" i="71"/>
  <c r="AL7" i="71" s="1"/>
  <c r="J266" i="1"/>
  <c r="J61" i="1"/>
  <c r="H448" i="1"/>
  <c r="I14" i="71"/>
  <c r="AK14" i="71" s="1"/>
  <c r="G450" i="1"/>
  <c r="E210" i="1"/>
  <c r="E212" i="1" s="1"/>
  <c r="H8" i="100"/>
  <c r="H12" i="100" s="1"/>
  <c r="H14" i="100" s="1"/>
  <c r="O14" i="100" s="1"/>
  <c r="Z6" i="71"/>
  <c r="F244" i="1"/>
  <c r="AL15" i="71" s="1"/>
  <c r="H449" i="1"/>
  <c r="H382" i="1"/>
  <c r="J113" i="1"/>
  <c r="J76" i="1"/>
  <c r="I291" i="1"/>
  <c r="I293" i="1" s="1"/>
  <c r="H414" i="1"/>
  <c r="H48" i="1"/>
  <c r="G170" i="1"/>
  <c r="H170" i="1" s="1"/>
  <c r="H96" i="1"/>
  <c r="F70" i="1"/>
  <c r="H70" i="1" s="1"/>
  <c r="I210" i="1"/>
  <c r="G276" i="1"/>
  <c r="G278" i="1" s="1"/>
  <c r="G440" i="1"/>
  <c r="H440" i="1" s="1"/>
  <c r="F258" i="1"/>
  <c r="F260" i="1" s="1"/>
  <c r="X8" i="71"/>
  <c r="AL8" i="71" s="1"/>
  <c r="H266" i="1"/>
  <c r="H346" i="1"/>
  <c r="H168" i="1"/>
  <c r="H90" i="1"/>
  <c r="T8" i="71"/>
  <c r="AO7" i="71" s="1"/>
  <c r="G258" i="1"/>
  <c r="J254" i="1"/>
  <c r="H254" i="1"/>
  <c r="H43" i="1"/>
  <c r="J43" i="1"/>
  <c r="J103" i="1"/>
  <c r="H103" i="1"/>
  <c r="H402" i="1"/>
  <c r="J402" i="1"/>
  <c r="J82" i="1"/>
  <c r="H82" i="1"/>
  <c r="J237" i="1"/>
  <c r="I244" i="1"/>
  <c r="J314" i="1"/>
  <c r="H237" i="1"/>
  <c r="S7" i="71"/>
  <c r="G101" i="1"/>
  <c r="J101" i="1" s="1"/>
  <c r="G241" i="1"/>
  <c r="L412" i="1"/>
  <c r="H77" i="1"/>
  <c r="T13" i="71"/>
  <c r="AO15" i="71" s="1"/>
  <c r="B20" i="71"/>
  <c r="AK13" i="71" s="1"/>
  <c r="J427" i="1"/>
  <c r="H117" i="1"/>
  <c r="H425" i="1"/>
  <c r="B8" i="71"/>
  <c r="AK5" i="71" s="1"/>
  <c r="E172" i="1"/>
  <c r="L5" i="71"/>
  <c r="I9" i="71"/>
  <c r="AK6" i="71" s="1"/>
  <c r="W8" i="71"/>
  <c r="AK8" i="71" s="1"/>
  <c r="L316" i="1"/>
  <c r="L319" i="1" s="1"/>
  <c r="L320" i="1" s="1"/>
  <c r="L321" i="1" s="1"/>
  <c r="L322" i="1" s="1"/>
  <c r="H372" i="1"/>
  <c r="J392" i="1"/>
  <c r="J184" i="1"/>
  <c r="P8" i="71"/>
  <c r="J105" i="1"/>
  <c r="H256" i="1"/>
  <c r="H267" i="1"/>
  <c r="H50" i="1"/>
  <c r="H148" i="1"/>
  <c r="C5" i="71"/>
  <c r="F278" i="1"/>
  <c r="P11" i="71"/>
  <c r="P13" i="71" s="1"/>
  <c r="AK15" i="71" s="1"/>
  <c r="AD9" i="71"/>
  <c r="AD12" i="71" s="1"/>
  <c r="AK17" i="71" s="1"/>
  <c r="E453" i="1"/>
  <c r="J75" i="1"/>
  <c r="H75" i="1"/>
  <c r="G83" i="1"/>
  <c r="X13" i="71"/>
  <c r="AL16" i="71" s="1"/>
  <c r="H198" i="1"/>
  <c r="J198" i="1"/>
  <c r="G199" i="1"/>
  <c r="H131" i="1"/>
  <c r="J131" i="1"/>
  <c r="J114" i="1"/>
  <c r="H114" i="1"/>
  <c r="H397" i="1"/>
  <c r="J397" i="1"/>
  <c r="O348" i="1"/>
  <c r="J348" i="1"/>
  <c r="I441" i="1"/>
  <c r="AE9" i="71" s="1"/>
  <c r="H78" i="1"/>
  <c r="H24" i="100"/>
  <c r="J80" i="1"/>
  <c r="F208" i="1"/>
  <c r="H104" i="1"/>
  <c r="I278" i="1"/>
  <c r="G127" i="1"/>
  <c r="F199" i="1"/>
  <c r="G208" i="1"/>
  <c r="G228" i="1"/>
  <c r="F83" i="1"/>
  <c r="F190" i="1"/>
  <c r="F192" i="1" s="1"/>
  <c r="H19" i="113"/>
  <c r="H20" i="113" s="1"/>
  <c r="F441" i="1"/>
  <c r="AE12" i="71" s="1"/>
  <c r="J445" i="1"/>
  <c r="H445" i="1"/>
  <c r="J206" i="1"/>
  <c r="G119" i="1"/>
  <c r="AA13" i="71"/>
  <c r="AO16" i="71" s="1"/>
  <c r="J59" i="1"/>
  <c r="H59" i="1"/>
  <c r="G71" i="1"/>
  <c r="J95" i="1"/>
  <c r="H95" i="1"/>
  <c r="J267" i="1"/>
  <c r="J255" i="1"/>
  <c r="H255" i="1"/>
  <c r="J65" i="1"/>
  <c r="H65" i="1"/>
  <c r="E38" i="1"/>
  <c r="H184" i="1"/>
  <c r="G36" i="1"/>
  <c r="H52" i="1"/>
  <c r="H446" i="1"/>
  <c r="G291" i="1"/>
  <c r="J318" i="1"/>
  <c r="J27" i="1"/>
  <c r="O27" i="1"/>
  <c r="I36" i="1"/>
  <c r="O365" i="1"/>
  <c r="O136" i="1"/>
  <c r="I164" i="1"/>
  <c r="O119" i="1"/>
  <c r="O127" i="1"/>
  <c r="O170" i="1"/>
  <c r="M190" i="1"/>
  <c r="M192" i="1" s="1"/>
  <c r="O185" i="1"/>
  <c r="M226" i="1"/>
  <c r="O222" i="1"/>
  <c r="O237" i="1"/>
  <c r="O254" i="1"/>
  <c r="M291" i="1"/>
  <c r="O289" i="1"/>
  <c r="O440" i="1"/>
  <c r="G54" i="1"/>
  <c r="H54" i="1" s="1"/>
  <c r="J19" i="1"/>
  <c r="H19" i="1"/>
  <c r="G21" i="1"/>
  <c r="J20" i="1"/>
  <c r="H20" i="1"/>
  <c r="J25" i="1"/>
  <c r="H25" i="1"/>
  <c r="J26" i="1"/>
  <c r="H26" i="1"/>
  <c r="J28" i="1"/>
  <c r="H28" i="1"/>
  <c r="J29" i="1"/>
  <c r="H29" i="1"/>
  <c r="J30" i="1"/>
  <c r="H30" i="1"/>
  <c r="J31" i="1"/>
  <c r="H31" i="1"/>
  <c r="J32" i="1"/>
  <c r="H32" i="1"/>
  <c r="J33" i="1"/>
  <c r="H33" i="1"/>
  <c r="J68" i="1"/>
  <c r="H68" i="1"/>
  <c r="J69" i="1"/>
  <c r="H69" i="1"/>
  <c r="J126" i="1"/>
  <c r="H126" i="1"/>
  <c r="J125" i="1"/>
  <c r="H125" i="1"/>
  <c r="J124" i="1"/>
  <c r="H124" i="1"/>
  <c r="J123" i="1"/>
  <c r="H123" i="1"/>
  <c r="J189" i="1"/>
  <c r="H189" i="1"/>
  <c r="L8" i="71"/>
  <c r="J188" i="1"/>
  <c r="H188" i="1"/>
  <c r="J187" i="1"/>
  <c r="H187" i="1"/>
  <c r="J186" i="1"/>
  <c r="H186" i="1"/>
  <c r="J207" i="1"/>
  <c r="H207" i="1"/>
  <c r="J240" i="1"/>
  <c r="H240" i="1"/>
  <c r="J270" i="1"/>
  <c r="H270" i="1"/>
  <c r="D14" i="98" l="1"/>
  <c r="D31" i="98" s="1"/>
  <c r="O197" i="1"/>
  <c r="O110" i="1"/>
  <c r="D15" i="71"/>
  <c r="AG11" i="71"/>
  <c r="M244" i="1"/>
  <c r="O244" i="1" s="1"/>
  <c r="R12" i="71"/>
  <c r="I172" i="1"/>
  <c r="C18" i="71"/>
  <c r="C20" i="71" s="1"/>
  <c r="H185" i="1"/>
  <c r="G190" i="1"/>
  <c r="G192" i="1" s="1"/>
  <c r="H192" i="1" s="1"/>
  <c r="O130" i="1"/>
  <c r="O36" i="1"/>
  <c r="C7" i="71"/>
  <c r="I8" i="100"/>
  <c r="O276" i="1"/>
  <c r="Y12" i="71"/>
  <c r="M402" i="1"/>
  <c r="M439" i="1" s="1"/>
  <c r="O439" i="1" s="1"/>
  <c r="AF5" i="71"/>
  <c r="C8" i="71"/>
  <c r="H130" i="1"/>
  <c r="G164" i="1"/>
  <c r="J164" i="1" s="1"/>
  <c r="H222" i="1"/>
  <c r="J8" i="100" s="1"/>
  <c r="J226" i="1"/>
  <c r="Q13" i="71"/>
  <c r="Q21" i="71" s="1"/>
  <c r="H276" i="1"/>
  <c r="R8" i="71"/>
  <c r="O21" i="1"/>
  <c r="I21" i="71"/>
  <c r="T21" i="71"/>
  <c r="H450" i="1"/>
  <c r="H226" i="1"/>
  <c r="AA21" i="71"/>
  <c r="I246" i="1"/>
  <c r="F20" i="113"/>
  <c r="C31" i="113"/>
  <c r="B22" i="71"/>
  <c r="J291" i="1"/>
  <c r="G441" i="1"/>
  <c r="J440" i="1"/>
  <c r="J170" i="1"/>
  <c r="J102" i="1"/>
  <c r="E19" i="71"/>
  <c r="P41" i="100"/>
  <c r="D39" i="100"/>
  <c r="O243" i="1"/>
  <c r="F246" i="1"/>
  <c r="M71" i="1"/>
  <c r="M149" i="1"/>
  <c r="M164" i="1" s="1"/>
  <c r="D18" i="71" s="1"/>
  <c r="F149" i="1"/>
  <c r="O450" i="1"/>
  <c r="F110" i="1"/>
  <c r="G86" i="1"/>
  <c r="J450" i="1"/>
  <c r="I212" i="1"/>
  <c r="G110" i="1"/>
  <c r="E463" i="1"/>
  <c r="H101" i="1"/>
  <c r="AK18" i="71"/>
  <c r="W21" i="71"/>
  <c r="J9" i="71"/>
  <c r="AL6" i="71" s="1"/>
  <c r="F71" i="1"/>
  <c r="S11" i="71"/>
  <c r="J276" i="1"/>
  <c r="H278" i="1"/>
  <c r="G260" i="1"/>
  <c r="H260" i="1" s="1"/>
  <c r="J258" i="1"/>
  <c r="G243" i="1"/>
  <c r="J241" i="1"/>
  <c r="H241" i="1"/>
  <c r="P21" i="71"/>
  <c r="AK7" i="71"/>
  <c r="AK10" i="71" s="1"/>
  <c r="L328" i="1"/>
  <c r="L329" i="1" s="1"/>
  <c r="L331" i="1" s="1"/>
  <c r="L334" i="1" s="1"/>
  <c r="L335" i="1" s="1"/>
  <c r="L338" i="1" s="1"/>
  <c r="L339" i="1" s="1"/>
  <c r="H258" i="1"/>
  <c r="Z5" i="71"/>
  <c r="J278" i="1"/>
  <c r="I280" i="1"/>
  <c r="AH12" i="71"/>
  <c r="AO17" i="71" s="1"/>
  <c r="I453" i="1"/>
  <c r="I463" i="1" s="1"/>
  <c r="G210" i="1"/>
  <c r="J208" i="1"/>
  <c r="H208" i="1"/>
  <c r="H190" i="1"/>
  <c r="H36" i="1"/>
  <c r="E174" i="1"/>
  <c r="E462" i="1"/>
  <c r="F210" i="1"/>
  <c r="F212" i="1" s="1"/>
  <c r="J14" i="71"/>
  <c r="J71" i="1"/>
  <c r="J83" i="1"/>
  <c r="H83" i="1"/>
  <c r="O190" i="1"/>
  <c r="H291" i="1"/>
  <c r="G293" i="1"/>
  <c r="J119" i="1"/>
  <c r="E16" i="71"/>
  <c r="H119" i="1"/>
  <c r="H39" i="100"/>
  <c r="H41" i="100" s="1"/>
  <c r="O24" i="100"/>
  <c r="O39" i="100" s="1"/>
  <c r="O41" i="100" s="1"/>
  <c r="E455" i="1"/>
  <c r="F453" i="1"/>
  <c r="H228" i="1"/>
  <c r="J228" i="1"/>
  <c r="X21" i="71"/>
  <c r="J199" i="1"/>
  <c r="H199" i="1"/>
  <c r="H31" i="113"/>
  <c r="H33" i="113" s="1"/>
  <c r="M20" i="113"/>
  <c r="M31" i="113" s="1"/>
  <c r="M33" i="113" s="1"/>
  <c r="F462" i="1"/>
  <c r="F280" i="1"/>
  <c r="E17" i="71"/>
  <c r="J127" i="1"/>
  <c r="H127" i="1"/>
  <c r="M293" i="1"/>
  <c r="O291" i="1"/>
  <c r="M260" i="1"/>
  <c r="O258" i="1"/>
  <c r="M228" i="1"/>
  <c r="O228" i="1" s="1"/>
  <c r="O226" i="1"/>
  <c r="F18" i="71"/>
  <c r="F20" i="71" s="1"/>
  <c r="F7" i="71"/>
  <c r="F8" i="71" s="1"/>
  <c r="J36" i="1"/>
  <c r="I38" i="1"/>
  <c r="I174" i="1" s="1"/>
  <c r="O192" i="1"/>
  <c r="L7" i="71"/>
  <c r="K9" i="71"/>
  <c r="AM6" i="71" s="1"/>
  <c r="H21" i="1"/>
  <c r="J21" i="1"/>
  <c r="G38" i="1"/>
  <c r="J54" i="1"/>
  <c r="O198" i="1" l="1"/>
  <c r="G212" i="1"/>
  <c r="O402" i="1"/>
  <c r="J192" i="1"/>
  <c r="M441" i="1"/>
  <c r="S8" i="71"/>
  <c r="AM7" i="71"/>
  <c r="J190" i="1"/>
  <c r="C22" i="71"/>
  <c r="O71" i="1"/>
  <c r="D12" i="71"/>
  <c r="AL5" i="71"/>
  <c r="AL10" i="71"/>
  <c r="H441" i="1"/>
  <c r="O149" i="1"/>
  <c r="O75" i="1"/>
  <c r="O266" i="1"/>
  <c r="M267" i="1"/>
  <c r="Y11" i="71" s="1"/>
  <c r="Z11" i="71" s="1"/>
  <c r="O82" i="1"/>
  <c r="S5" i="71"/>
  <c r="E15" i="71"/>
  <c r="J441" i="1"/>
  <c r="E12" i="71"/>
  <c r="L340" i="1"/>
  <c r="L343" i="1" s="1"/>
  <c r="L344" i="1" s="1"/>
  <c r="L345" i="1" s="1"/>
  <c r="L347" i="1" s="1"/>
  <c r="L349" i="1" s="1"/>
  <c r="L350" i="1" s="1"/>
  <c r="L351" i="1" s="1"/>
  <c r="L355" i="1" s="1"/>
  <c r="L379" i="1" s="1"/>
  <c r="L380" i="1" s="1"/>
  <c r="L381" i="1" s="1"/>
  <c r="L383" i="1" s="1"/>
  <c r="L390" i="1" s="1"/>
  <c r="L391" i="1" s="1"/>
  <c r="L393" i="1" s="1"/>
  <c r="L407" i="1" s="1"/>
  <c r="L410" i="1" s="1"/>
  <c r="G453" i="1"/>
  <c r="AH21" i="71"/>
  <c r="F31" i="113"/>
  <c r="C33" i="113"/>
  <c r="F33" i="113" s="1"/>
  <c r="E465" i="1"/>
  <c r="AK21" i="71" s="1"/>
  <c r="J212" i="1"/>
  <c r="AN7" i="71"/>
  <c r="AP7" i="71"/>
  <c r="F39" i="100"/>
  <c r="D41" i="100"/>
  <c r="F41" i="100" s="1"/>
  <c r="H149" i="1"/>
  <c r="F164" i="1"/>
  <c r="J110" i="1"/>
  <c r="H110" i="1"/>
  <c r="J86" i="1"/>
  <c r="G98" i="1"/>
  <c r="H86" i="1"/>
  <c r="M98" i="1"/>
  <c r="D14" i="71" s="1"/>
  <c r="O86" i="1"/>
  <c r="Z12" i="71"/>
  <c r="H71" i="1"/>
  <c r="Z8" i="71"/>
  <c r="H243" i="1"/>
  <c r="J243" i="1"/>
  <c r="G244" i="1"/>
  <c r="G280" i="1"/>
  <c r="H280" i="1" s="1"/>
  <c r="J260" i="1"/>
  <c r="J21" i="71"/>
  <c r="AL14" i="71"/>
  <c r="AF6" i="71"/>
  <c r="AM9" i="71" s="1"/>
  <c r="AG5" i="71"/>
  <c r="H212" i="1"/>
  <c r="AD21" i="71"/>
  <c r="G16" i="92"/>
  <c r="F455" i="1"/>
  <c r="AN6" i="71"/>
  <c r="AP6" i="71"/>
  <c r="F22" i="71"/>
  <c r="I455" i="1"/>
  <c r="AE21" i="71" s="1"/>
  <c r="H462" i="1"/>
  <c r="J293" i="1"/>
  <c r="H293" i="1"/>
  <c r="E7" i="71"/>
  <c r="AM5" i="71"/>
  <c r="H210" i="1"/>
  <c r="J210" i="1"/>
  <c r="AO10" i="71"/>
  <c r="I462" i="1"/>
  <c r="I465" i="1" s="1"/>
  <c r="O38" i="1"/>
  <c r="M246" i="1"/>
  <c r="O260" i="1"/>
  <c r="O293" i="1"/>
  <c r="M462" i="1"/>
  <c r="J38" i="1"/>
  <c r="G462" i="1"/>
  <c r="H38" i="1"/>
  <c r="E5" i="71"/>
  <c r="L9" i="71"/>
  <c r="Y13" i="71" l="1"/>
  <c r="O246" i="1"/>
  <c r="I12" i="92"/>
  <c r="J12" i="92" s="1"/>
  <c r="M199" i="1"/>
  <c r="K12" i="71" s="1"/>
  <c r="L12" i="71" s="1"/>
  <c r="I19" i="113"/>
  <c r="I20" i="113" s="1"/>
  <c r="AF9" i="71"/>
  <c r="M453" i="1"/>
  <c r="O441" i="1"/>
  <c r="Z13" i="71"/>
  <c r="AM16" i="71"/>
  <c r="AG6" i="71"/>
  <c r="O267" i="1"/>
  <c r="M278" i="1"/>
  <c r="M83" i="1"/>
  <c r="J453" i="1"/>
  <c r="G455" i="1"/>
  <c r="J455" i="1" s="1"/>
  <c r="H453" i="1"/>
  <c r="O164" i="1"/>
  <c r="H164" i="1"/>
  <c r="O98" i="1"/>
  <c r="H98" i="1"/>
  <c r="J98" i="1"/>
  <c r="E14" i="71"/>
  <c r="J280" i="1"/>
  <c r="Y21" i="71"/>
  <c r="Z21" i="71" s="1"/>
  <c r="S12" i="71"/>
  <c r="R13" i="71"/>
  <c r="AM15" i="71" s="1"/>
  <c r="H244" i="1"/>
  <c r="J244" i="1"/>
  <c r="G246" i="1"/>
  <c r="AN8" i="71"/>
  <c r="AP8" i="71"/>
  <c r="AN9" i="71"/>
  <c r="AP9" i="71"/>
  <c r="AO18" i="71"/>
  <c r="AO21" i="71" s="1"/>
  <c r="O462" i="1"/>
  <c r="E8" i="71"/>
  <c r="J462" i="1"/>
  <c r="AP5" i="71"/>
  <c r="AM10" i="71"/>
  <c r="AN5" i="71"/>
  <c r="O199" i="1" l="1"/>
  <c r="O453" i="1"/>
  <c r="M455" i="1"/>
  <c r="AG9" i="71"/>
  <c r="AF12" i="71"/>
  <c r="AN16" i="71"/>
  <c r="AP16" i="71"/>
  <c r="O83" i="1"/>
  <c r="D13" i="71"/>
  <c r="E13" i="71" s="1"/>
  <c r="H455" i="1"/>
  <c r="O278" i="1"/>
  <c r="M280" i="1"/>
  <c r="F44" i="1"/>
  <c r="E18" i="71"/>
  <c r="S13" i="71"/>
  <c r="R21" i="71"/>
  <c r="S21" i="71" s="1"/>
  <c r="H246" i="1"/>
  <c r="J246" i="1"/>
  <c r="AN15" i="71"/>
  <c r="AP15" i="71"/>
  <c r="AP10" i="71"/>
  <c r="AN10" i="71"/>
  <c r="O280" i="1" l="1"/>
  <c r="I14" i="92"/>
  <c r="J14" i="92" s="1"/>
  <c r="AM17" i="71"/>
  <c r="AF21" i="71"/>
  <c r="AG21" i="71" s="1"/>
  <c r="AG12" i="71"/>
  <c r="I15" i="92"/>
  <c r="J15" i="92" s="1"/>
  <c r="O455" i="1"/>
  <c r="O43" i="1"/>
  <c r="M56" i="1"/>
  <c r="D11" i="71" s="1"/>
  <c r="D20" i="71" s="1"/>
  <c r="AM13" i="71" s="1"/>
  <c r="G44" i="1"/>
  <c r="H44" i="1" s="1"/>
  <c r="AP17" i="71" l="1"/>
  <c r="AN17" i="71"/>
  <c r="O56" i="1"/>
  <c r="M172" i="1"/>
  <c r="F45" i="1"/>
  <c r="J44" i="1"/>
  <c r="M174" i="1" l="1"/>
  <c r="O172" i="1"/>
  <c r="G45" i="1"/>
  <c r="H45" i="1" s="1"/>
  <c r="F56" i="1"/>
  <c r="O174" i="1" l="1"/>
  <c r="I11" i="92"/>
  <c r="F172" i="1"/>
  <c r="J45" i="1"/>
  <c r="G56" i="1"/>
  <c r="H56" i="1" s="1"/>
  <c r="J11" i="92" l="1"/>
  <c r="J56" i="1"/>
  <c r="G172" i="1"/>
  <c r="H172" i="1" s="1"/>
  <c r="F463" i="1"/>
  <c r="F174" i="1"/>
  <c r="AL13" i="71"/>
  <c r="AL18" i="71" s="1"/>
  <c r="AL21" i="71" s="1"/>
  <c r="H16" i="92" l="1"/>
  <c r="H463" i="1"/>
  <c r="F465" i="1"/>
  <c r="H465" i="1" s="1"/>
  <c r="G174" i="1"/>
  <c r="J172" i="1"/>
  <c r="G463" i="1"/>
  <c r="E11" i="71"/>
  <c r="G465" i="1" l="1"/>
  <c r="J465" i="1" s="1"/>
  <c r="J463" i="1"/>
  <c r="E20" i="71"/>
  <c r="D22" i="71"/>
  <c r="E22" i="71" s="1"/>
  <c r="AP13" i="71"/>
  <c r="AN13" i="71"/>
  <c r="J174" i="1"/>
  <c r="H174" i="1"/>
  <c r="H18" i="92"/>
  <c r="O203" i="1" l="1"/>
  <c r="O204" i="1"/>
  <c r="I25" i="113"/>
  <c r="M208" i="1"/>
  <c r="O206" i="1"/>
  <c r="I27" i="113"/>
  <c r="I29" i="113"/>
  <c r="I31" i="113"/>
  <c r="I33" i="113" s="1"/>
  <c r="M210" i="1" l="1"/>
  <c r="O210" i="1" s="1"/>
  <c r="K13" i="71"/>
  <c r="O208" i="1"/>
  <c r="M463" i="1" l="1"/>
  <c r="O463" i="1" s="1"/>
  <c r="M212" i="1"/>
  <c r="K14" i="71"/>
  <c r="L13" i="71"/>
  <c r="O212" i="1" l="1"/>
  <c r="I13" i="92"/>
  <c r="I16" i="92" s="1"/>
  <c r="M465" i="1"/>
  <c r="O465" i="1" s="1"/>
  <c r="L14" i="71"/>
  <c r="AM14" i="71"/>
  <c r="K21" i="71"/>
  <c r="L21" i="71" s="1"/>
  <c r="J13" i="92" l="1"/>
  <c r="AN14" i="71"/>
  <c r="AP14" i="71"/>
  <c r="AM18" i="71"/>
  <c r="J16" i="92" l="1"/>
  <c r="I18" i="92"/>
  <c r="J18" i="92" s="1"/>
  <c r="AP18" i="71"/>
  <c r="AN18" i="71"/>
  <c r="AM21" i="71"/>
  <c r="AP21" i="71" l="1"/>
  <c r="AN21" i="7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Viken Himidian</author>
  </authors>
  <commentList>
    <comment ref="B5" authorId="0" shapeId="0" xr:uid="{00000000-0006-0000-0B00-000001000000}">
      <text>
        <r>
          <rPr>
            <b/>
            <sz val="9"/>
            <color indexed="81"/>
            <rFont val="Tahoma"/>
            <family val="2"/>
          </rPr>
          <t>Viken Himidian:</t>
        </r>
        <r>
          <rPr>
            <sz val="9"/>
            <color indexed="81"/>
            <rFont val="Tahoma"/>
            <family val="2"/>
          </rPr>
          <t xml:space="preserve">
=XPERIOD()</t>
        </r>
      </text>
    </comment>
  </commentList>
</comments>
</file>

<file path=xl/sharedStrings.xml><?xml version="1.0" encoding="utf-8"?>
<sst xmlns="http://schemas.openxmlformats.org/spreadsheetml/2006/main" count="4223" uniqueCount="1464">
  <si>
    <t>CiID</t>
  </si>
  <si>
    <t>AccS</t>
  </si>
  <si>
    <t>AccM</t>
  </si>
  <si>
    <t>Item</t>
  </si>
  <si>
    <t>Hachage</t>
  </si>
  <si>
    <t>Identifier</t>
  </si>
  <si>
    <t>PeriodFrom</t>
  </si>
  <si>
    <t>PeriodTo</t>
  </si>
  <si>
    <t>PeriodType</t>
  </si>
  <si>
    <t>Exercise</t>
  </si>
  <si>
    <t>CSU</t>
  </si>
  <si>
    <t>ChNumber</t>
  </si>
  <si>
    <t>ChCategory</t>
  </si>
  <si>
    <t>ChDescription</t>
  </si>
  <si>
    <t>ChGIFI</t>
  </si>
  <si>
    <t>ChBalances0</t>
  </si>
  <si>
    <t>ChBalances1</t>
  </si>
  <si>
    <t>ChBalances2</t>
  </si>
  <si>
    <t>ChBalances3</t>
  </si>
  <si>
    <t>ChBalances4</t>
  </si>
  <si>
    <t>ChBalances5</t>
  </si>
  <si>
    <t>ChBalances6</t>
  </si>
  <si>
    <t>ChBalances7</t>
  </si>
  <si>
    <t>ChBalances8</t>
  </si>
  <si>
    <t>ChBalances9</t>
  </si>
  <si>
    <t>ChBalances10</t>
  </si>
  <si>
    <t>ChBalances11</t>
  </si>
  <si>
    <t>ChBalances12</t>
  </si>
  <si>
    <t>ChBalances13</t>
  </si>
  <si>
    <t>PETTY CASH</t>
  </si>
  <si>
    <t>PETTY CASH FINANCE</t>
  </si>
  <si>
    <t>PETTY CASH ECO-QUARTIER</t>
  </si>
  <si>
    <t>PETTY CASH ORIENTATION</t>
  </si>
  <si>
    <t>SCOTIA BANK</t>
  </si>
  <si>
    <t>SCOTIA BANK US$ (5910-17)</t>
  </si>
  <si>
    <t>TRANSLATION OF US$ BANK ACCOUNT</t>
  </si>
  <si>
    <t>UNDEPOSITED FUNDS</t>
  </si>
  <si>
    <t>OPERATION SAVINGS ACCOUNT (2810-18)</t>
  </si>
  <si>
    <t>HEALTH SAVINGS ACCOUNT (2819-13)</t>
  </si>
  <si>
    <t>COMMUNITY ACTION FUND (04453-12)</t>
  </si>
  <si>
    <t>CONCORDIA STUDENT SAVINGS (03992 13)</t>
  </si>
  <si>
    <t>SCOTIA BANK GIC - STUDENT CENTRE FUND</t>
  </si>
  <si>
    <t>SCOTIA BANK GIC - STUDENT SPACE FUNDS- LEGAL CONT.</t>
  </si>
  <si>
    <t>PAY-PAL</t>
  </si>
  <si>
    <t>HEALTH PLAN BANK ACCOUNT - (01108 17)</t>
  </si>
  <si>
    <t>SCOTIA BANK GIC - HEALTH SAVINGS</t>
  </si>
  <si>
    <t>STUDENT CENTRE OPERATIONS BANK - do not use</t>
  </si>
  <si>
    <t>OPERATIONS BANK - SSAELC FUND (03424-16)</t>
  </si>
  <si>
    <t>NBCN (a)</t>
  </si>
  <si>
    <t>NBCN (a) PORTFOLIO VALUE FLUCTUATION</t>
  </si>
  <si>
    <t>NBCN (b)</t>
  </si>
  <si>
    <t>NBCN (b) PORTFOLIO VALUE FLUCTUATION</t>
  </si>
  <si>
    <t>CSU CDN EQUITIE(JFC) CAD funds  191157001</t>
  </si>
  <si>
    <t>RBC EQUITY PORTFOLIO VALUE FLUCTUATION</t>
  </si>
  <si>
    <t>CSU CDN BONDS(JFC) CAD funds 191158001</t>
  </si>
  <si>
    <t>RBC BONDS PORTFOLIO VALUE FLUCTUATION</t>
  </si>
  <si>
    <t>AG 1018 CSU OPERATIONS</t>
  </si>
  <si>
    <t>AG 1020 HEALTH PLAN</t>
  </si>
  <si>
    <t>AG 1019 MEDIA</t>
  </si>
  <si>
    <t>AG 1041 NON-ACADEMIC</t>
  </si>
  <si>
    <t>AG 1042 FINE-ARTS</t>
  </si>
  <si>
    <t>A419 GREENING OF MACKAY</t>
  </si>
  <si>
    <t>AG 1053 - IEAC</t>
  </si>
  <si>
    <t>AG 1065 - ADVOCACY</t>
  </si>
  <si>
    <t>AG 1083 -  SSAELC FUND (STUDENT SPACE, EDUCATION, LEGAL)</t>
  </si>
  <si>
    <t>AG 1088 - CSU OFF-CAMPUS HOUSING &amp; JOB BANK</t>
  </si>
  <si>
    <t>AG 1093 - HOJO (Fees 4008)</t>
  </si>
  <si>
    <t>AG 1094 - LIC (fees 4009)</t>
  </si>
  <si>
    <t>IN TRUST</t>
  </si>
  <si>
    <t>TRADE RECEIVABLES</t>
  </si>
  <si>
    <t>A RECEVOIR ASSOCIATIONS</t>
  </si>
  <si>
    <t>EMPLOYEE RECEIVABLE</t>
  </si>
  <si>
    <t>ECA RECEIVABLE</t>
  </si>
  <si>
    <t>ALLOWANCE FOR DOUBTFUL ACCOUNTS</t>
  </si>
  <si>
    <t>REGGIE'S  RECEIVABLE</t>
  </si>
  <si>
    <t>AG 1054 - STUDENT CENTER FUND</t>
  </si>
  <si>
    <t>RECEIVABLE - HELD IN TRUST</t>
  </si>
  <si>
    <t>DU FROM SUBDIARY (DAYCARE)</t>
  </si>
  <si>
    <t>OTHER RECEIVABLES</t>
  </si>
  <si>
    <t>GST PAID</t>
  </si>
  <si>
    <t>PST PAID</t>
  </si>
  <si>
    <t>PREPAID EXPENSES</t>
  </si>
  <si>
    <t>NEW YORK TRIP CLEARING ACCOUNT</t>
  </si>
  <si>
    <t>COMMUNITY OUTREACH CLEARING ACCOUNT</t>
  </si>
  <si>
    <t>INVESTMENT IN CCSP (10 UNITS)</t>
  </si>
  <si>
    <t>NON UTILISÉ</t>
  </si>
  <si>
    <t>COMPUTER EQUIPMENT</t>
  </si>
  <si>
    <t>ACC COMPUTER EQUIPMENT</t>
  </si>
  <si>
    <t>EQUIPMENT MEDIA</t>
  </si>
  <si>
    <t>ACC EQUIPMENT MEDIA</t>
  </si>
  <si>
    <t>LEASEHOLD IMPROVEMENTS</t>
  </si>
  <si>
    <t>ACC LEASEHOLD IMPROVEMENTS</t>
  </si>
  <si>
    <t>LEASEHOLD IMPROVEMENTS - HIVE</t>
  </si>
  <si>
    <t>ACC LEASEHOLD IMPROVEMENTS  - HIVE</t>
  </si>
  <si>
    <t>LEASEHOLD IMPROVEMENTS - REGGIES-HIVE</t>
  </si>
  <si>
    <t>ACC LEASEHOLD IMPROVEMENTS - REGGIES-HIVE</t>
  </si>
  <si>
    <t>LEASEHOLD IMPROVEMENTS - DAYCARE</t>
  </si>
  <si>
    <t>ACC LEASEHOLD IMPROVEMENTS - DAYCARE</t>
  </si>
  <si>
    <t>FURNITURE</t>
  </si>
  <si>
    <t>ACC FURNITURE</t>
  </si>
  <si>
    <t>FURNITURE - HIVE</t>
  </si>
  <si>
    <t>ACC FURNITURE - HIVE</t>
  </si>
  <si>
    <t>HIVE COMPUTER EQUPMENT</t>
  </si>
  <si>
    <t>ACC HIVE COMPUTER EQUIPMENT</t>
  </si>
  <si>
    <t>DAYCARE EQUIPMENT</t>
  </si>
  <si>
    <t>GST CHARGED</t>
  </si>
  <si>
    <t>GST CHARGED - NE PAS UTILISER</t>
  </si>
  <si>
    <t>DAYCARE LIABILITY</t>
  </si>
  <si>
    <t>PST CHARGED</t>
  </si>
  <si>
    <t>PST CHARGED - NE PAS UTILISÉ</t>
  </si>
  <si>
    <t>ACCOUNT PAYABLE-TRADE</t>
  </si>
  <si>
    <t>ACCOUNTS PAYABLE - US</t>
  </si>
  <si>
    <t>SCOTIA VISA</t>
  </si>
  <si>
    <t>CSST LIABILITY</t>
  </si>
  <si>
    <t>CERIDIAN/ADP LIABILITY</t>
  </si>
  <si>
    <t>DAS PROVINCIAL</t>
  </si>
  <si>
    <t>DAS FEDERAL</t>
  </si>
  <si>
    <t>PAYROLL AND VACATION PAY ACCRUAL</t>
  </si>
  <si>
    <t>CUPE UNION DUES LIABILITY</t>
  </si>
  <si>
    <t>EDUCATION FUND LIABILITY</t>
  </si>
  <si>
    <t>VRSP TO PAY DESJARDINS</t>
  </si>
  <si>
    <t>HEALTH CARE LIABILITY</t>
  </si>
  <si>
    <t>HEALTH PLAN RESERVE FUND</t>
  </si>
  <si>
    <t>GENDER NEUTRAL WASHROOMS RESERVE</t>
  </si>
  <si>
    <t>ECO-QUARTIER LIABILITY</t>
  </si>
  <si>
    <t>GST CLEARING ACCOUNT</t>
  </si>
  <si>
    <t>GST - DIVULGATION VOLONTAIRE</t>
  </si>
  <si>
    <t>PST CLEARING ACCOUNT</t>
  </si>
  <si>
    <t>GST/PST - DIVULGATION VOLONTAIRE</t>
  </si>
  <si>
    <t>NON RESIDENT WITHHOLDING</t>
  </si>
  <si>
    <t>CONCORDIA FOOD COLLECTIVE</t>
  </si>
  <si>
    <t>SNOWBOARD CLUB</t>
  </si>
  <si>
    <t>HABITAT FOR HUMANITY</t>
  </si>
  <si>
    <t>FINE ARTS LIABILITY</t>
  </si>
  <si>
    <t>FASA LIABILITY</t>
  </si>
  <si>
    <t>MEDIA FUND LIABILITY</t>
  </si>
  <si>
    <t>CCSCB LIABILITY</t>
  </si>
  <si>
    <t>DEFFERED REVENUE</t>
  </si>
  <si>
    <t>ACCRUED LIABILITIES</t>
  </si>
  <si>
    <t>DEFERRED LIABILITY</t>
  </si>
  <si>
    <t>REGGIE'S PAYABLE</t>
  </si>
  <si>
    <t>DEFFERED CONTRIBUTIONS CAPITAL ASSETS</t>
  </si>
  <si>
    <t>SHAREHOLDER'S DEFICIENCY</t>
  </si>
  <si>
    <t>LOSS DUE TO SUBSIDIARY</t>
  </si>
  <si>
    <t>ADVANCES TO SUBSIDIARY</t>
  </si>
  <si>
    <t>ajustement vérification</t>
  </si>
  <si>
    <t>UNRESTRICTED NET ASSETS</t>
  </si>
  <si>
    <t>INVESTED IN CAPITAL ASSETS</t>
  </si>
  <si>
    <t>STUDENT SPACE, ACCESS, EDUCATION, LEGAL CONTINGENCY FUND</t>
  </si>
  <si>
    <t>STUDENT CENTER FUNDS</t>
  </si>
  <si>
    <t>INACTIVE</t>
  </si>
  <si>
    <t>ACCESS CONCORDIA</t>
  </si>
  <si>
    <t>STUDENT FEES</t>
  </si>
  <si>
    <t>IEAC FEES</t>
  </si>
  <si>
    <t>CLUB FEES</t>
  </si>
  <si>
    <t>STUDENT CENTER FEE (AG 1054)</t>
  </si>
  <si>
    <t>HEALTH AND DENTAL PLAN FEE</t>
  </si>
  <si>
    <t>SSAELC FEE (AG 1083)</t>
  </si>
  <si>
    <t>OFF-CAMPUS HOUSING &amp; JOB BANK</t>
  </si>
  <si>
    <t>HOUSING &amp; JOB BANK FEES</t>
  </si>
  <si>
    <t>LEGAL INFORMATION CLINIC FEES</t>
  </si>
  <si>
    <t>HEALTH PLAN ADMIN REVENUE</t>
  </si>
  <si>
    <t>HANDBOOK ADVERTISING</t>
  </si>
  <si>
    <t>WORK STUDY PROGRAM</t>
  </si>
  <si>
    <t>WORK STUDY PROGRAM - HOJO</t>
  </si>
  <si>
    <t>WORK STUDY PROGRAM - LIC</t>
  </si>
  <si>
    <t>WORK STUDY PROGRAM - ADVOCACY</t>
  </si>
  <si>
    <t>ORIENTATION CONTRIBUTIONS</t>
  </si>
  <si>
    <t>DISH PROJECT LEVY TRANSFER FROM SSAELC</t>
  </si>
  <si>
    <t>INTERNSHIP</t>
  </si>
  <si>
    <t>ORIENTATION SALES</t>
  </si>
  <si>
    <t>CSU SUPPORT - HOJO</t>
  </si>
  <si>
    <t>CSU SUPPORT - LIC</t>
  </si>
  <si>
    <t>CSU SUPPORT - ADVOCACY</t>
  </si>
  <si>
    <t>DEAN OF STUDENTS CCSL</t>
  </si>
  <si>
    <t>GOV'T GRANTS</t>
  </si>
  <si>
    <t>CLUBS - FUNDING</t>
  </si>
  <si>
    <t>RENTAL INCOME</t>
  </si>
  <si>
    <t>OTHER RENTAL INCOME</t>
  </si>
  <si>
    <t>INTEREST INCOME (From savings account)</t>
  </si>
  <si>
    <t>INTEREST INCOME - STUDENT CENTER</t>
  </si>
  <si>
    <t>INTEREST INCOME - SSAELC FUND</t>
  </si>
  <si>
    <t>PHOTOCOPIER</t>
  </si>
  <si>
    <t>GAIN ON ASSET DISPOSAL</t>
  </si>
  <si>
    <t>PETTY CASH REVENUE</t>
  </si>
  <si>
    <t>ADVOCACY FEES</t>
  </si>
  <si>
    <t>GSA ADVOCACY SUPPORT</t>
  </si>
  <si>
    <t>DISH PROJECT REVENUE</t>
  </si>
  <si>
    <t>DISH PROJECT RANSFER FROM SSAELC</t>
  </si>
  <si>
    <t>DAYCARE SUPPORT</t>
  </si>
  <si>
    <t>REVENUES GARNISHEE CN</t>
  </si>
  <si>
    <t>REVENUES GARNISHEE ML</t>
  </si>
  <si>
    <t>GAIN OR LOSS ON PORTFOLIO (LAM)</t>
  </si>
  <si>
    <t>GAIN OR LOSS ON PORTFOLIO (RBC)</t>
  </si>
  <si>
    <t>MISCELLANEOUS</t>
  </si>
  <si>
    <t>EXECUTIVES SALARIES</t>
  </si>
  <si>
    <t>EXECUTIVES BENEFITS</t>
  </si>
  <si>
    <t>DO NOT USE</t>
  </si>
  <si>
    <t>EXECUTIVE'S BONUS</t>
  </si>
  <si>
    <t>GENERAL COORDINATOR</t>
  </si>
  <si>
    <t>EXTERNAL &amp;  MOBILIZATION COORDINATOR</t>
  </si>
  <si>
    <t>NOT ASSIGNED</t>
  </si>
  <si>
    <t>FINANCE COORDINATOR</t>
  </si>
  <si>
    <t>ACADEMIC/ADVOCACY COORDINATOR</t>
  </si>
  <si>
    <t>INACTIVE DO NOT USE</t>
  </si>
  <si>
    <t>COMMUNITY EXPENSES</t>
  </si>
  <si>
    <t>STUDENT LIFE COORDINATOR</t>
  </si>
  <si>
    <t>LOYOLA COORDINATOR</t>
  </si>
  <si>
    <t>CLUBS &amp; INTERNAL COORDINATOR</t>
  </si>
  <si>
    <t>SUSTAINABILITY COORDINATOR</t>
  </si>
  <si>
    <t>GM EXPENSES</t>
  </si>
  <si>
    <t>EXECUTIVE HARDWARE ALLOCATION</t>
  </si>
  <si>
    <t>CHAIR'S HONORARIUM</t>
  </si>
  <si>
    <t>SECRETARY TO COUNCIL</t>
  </si>
  <si>
    <t>COUNCIL - OTHER EXPENSES</t>
  </si>
  <si>
    <t>COUNCIL - FOOD EXPENSES</t>
  </si>
  <si>
    <t>EXECUTIVE'S RETREAT</t>
  </si>
  <si>
    <t>JOINT EXEC RETREAT (CSU/MCGILL)</t>
  </si>
  <si>
    <t>COUNCIL RETREAT</t>
  </si>
  <si>
    <t>COUNCIL  -  TRAINING</t>
  </si>
  <si>
    <t>COUNCIL TRAVEL</t>
  </si>
  <si>
    <t>JUDICIAL BOARD</t>
  </si>
  <si>
    <t>BANK SERVICE CHARGES</t>
  </si>
  <si>
    <t>PAYROLL SERVICE FEES</t>
  </si>
  <si>
    <t>GAIN OR LOSS ON TRANSLATION (FOREIGN EXCHANGE)</t>
  </si>
  <si>
    <t>INTEREST CHARGES</t>
  </si>
  <si>
    <t>ACCOUNTING FEES</t>
  </si>
  <si>
    <t>AUDIT FEES</t>
  </si>
  <si>
    <t>LEGAL FEES</t>
  </si>
  <si>
    <t>LEGAL FEES - COLLECTIVE BARGAINING</t>
  </si>
  <si>
    <t>OTHER PROFESSIONAL SERVICES</t>
  </si>
  <si>
    <t>LEGAL FEES - NON-RESIDENT WITHOLDING TAXES</t>
  </si>
  <si>
    <t>NON-RESDIDENT - TO REALLOCATE</t>
  </si>
  <si>
    <t>LOCAL TRAVEL</t>
  </si>
  <si>
    <t>INSURANCE</t>
  </si>
  <si>
    <t>ELECTIONS / REFERENDUMS</t>
  </si>
  <si>
    <t>ELECTIONS - INACTIVE DO NOT USE</t>
  </si>
  <si>
    <t>ELECTIONS -  INACTIVE DO NOT USE</t>
  </si>
  <si>
    <t>ELECTIONS - HONORARIUMS</t>
  </si>
  <si>
    <t>ELECTIONS - SUPPLIES</t>
  </si>
  <si>
    <t>ELECTORAL EXPENSES</t>
  </si>
  <si>
    <t>ADMINISTRATION - SALARIES</t>
  </si>
  <si>
    <t>ADMINISTRATION - GM EXPENSES</t>
  </si>
  <si>
    <t>ADMINISTRATION - BENEFITS</t>
  </si>
  <si>
    <t>ADMINISTRATION - INACTIVE DO NOT USE</t>
  </si>
  <si>
    <t>ADMINISTRATION - BONUS</t>
  </si>
  <si>
    <t>EMPLOYEE HEALTH BENEFITS</t>
  </si>
  <si>
    <t>CSST</t>
  </si>
  <si>
    <t>CNT</t>
  </si>
  <si>
    <t>HEALTH AND DENTAL PLAN EXPENSES</t>
  </si>
  <si>
    <t>HEALTH AND DENTAL PLAN PREMIUMS</t>
  </si>
  <si>
    <t>STUDENT CENTER EXPENSES</t>
  </si>
  <si>
    <t>SSAELC FUND (STUDENT SPACE, ACCESS ED, LEGAL CONT FUND)</t>
  </si>
  <si>
    <t>COMMUNITY ACTION FUND EXPENSES</t>
  </si>
  <si>
    <t>TELEPHONE</t>
  </si>
  <si>
    <t>LICENSES AND SUPPORT</t>
  </si>
  <si>
    <t>WEBSITE EXTERNAL LABOUR</t>
  </si>
  <si>
    <t>IT EXTERNAL LABOUR</t>
  </si>
  <si>
    <t>IT TRAINING</t>
  </si>
  <si>
    <t>COMPUTER OPERATIONS</t>
  </si>
  <si>
    <t>IT EQUIPMENT</t>
  </si>
  <si>
    <t>WEBSITE EXPENSES</t>
  </si>
  <si>
    <t>IT MIGRATION</t>
  </si>
  <si>
    <t>INTERNET EXPENSES</t>
  </si>
  <si>
    <t>OFFICE EXPENSES</t>
  </si>
  <si>
    <t>PHOTOCOPIER SERVICE</t>
  </si>
  <si>
    <t>PHOTOCOPY SUPPLIES</t>
  </si>
  <si>
    <t>FAX</t>
  </si>
  <si>
    <t>POSTAGE</t>
  </si>
  <si>
    <t>ADMINISTRATION SUBSCRIPTION FEES</t>
  </si>
  <si>
    <t>DEPRECIATION</t>
  </si>
  <si>
    <t>DEPRECIATION - THE HIVE</t>
  </si>
  <si>
    <t>DEPRECIATION - DAYCARE</t>
  </si>
  <si>
    <t>LOSS ON DISPOSAL ON INVESTMENT IN SUBDIARY</t>
  </si>
  <si>
    <t>WRITE OFF ON ASSET DISPOSAL</t>
  </si>
  <si>
    <t>BAD DEBT</t>
  </si>
  <si>
    <t>TRAINING</t>
  </si>
  <si>
    <t>ANNUAL STAFF DINNER</t>
  </si>
  <si>
    <t>ADDITION / RENOVATION</t>
  </si>
  <si>
    <t>STUDENT SPACE FURNISHING</t>
  </si>
  <si>
    <t>RECEPTION - SALARIES</t>
  </si>
  <si>
    <t>RECEPTION - BENEFITS</t>
  </si>
  <si>
    <t>HOJO - SALARIES</t>
  </si>
  <si>
    <t>HOJO - EMPLOYEE BENEFITS</t>
  </si>
  <si>
    <t>HOJO - OFFICE SUPLIES</t>
  </si>
  <si>
    <t>HOJO - SUBSCRIPTIONS</t>
  </si>
  <si>
    <t>HOJO - ALL OTHER EXPENSES</t>
  </si>
  <si>
    <t>HOJO - REASERCH AND INFO BOOKLETS</t>
  </si>
  <si>
    <t>HOJO - WEBSITE</t>
  </si>
  <si>
    <t>FOOD &amp; CLOTHING BANK</t>
  </si>
  <si>
    <t>CONC. WOMEN'S COUNCIL</t>
  </si>
  <si>
    <t>PROMOTIONS/COMMUNICATIONS</t>
  </si>
  <si>
    <t>STUDENT CENTER COMMITTEE</t>
  </si>
  <si>
    <t>REGGIE'S ACTIVITY EXPENSE</t>
  </si>
  <si>
    <t>ORIENTATION</t>
  </si>
  <si>
    <t>ORIENTATION - HONORARIUMS</t>
  </si>
  <si>
    <t>ORIENTATION - SALARIES</t>
  </si>
  <si>
    <t>ORIENTATION - ADMIN/TELEPHONE</t>
  </si>
  <si>
    <t>ORIENTATION - CONCERTS / BBQ-</t>
  </si>
  <si>
    <t>ORIENTATION - OTHER EXPENSES</t>
  </si>
  <si>
    <t>ORIENTATION - ALTERNATIVE ORIENTATION</t>
  </si>
  <si>
    <t>BIPOC INITIATIVES</t>
  </si>
  <si>
    <t>FIRST VOICES WEEK</t>
  </si>
  <si>
    <t>COLLABORATION</t>
  </si>
  <si>
    <t>CONCORDIA FARMER'S MARKET PAYMENT</t>
  </si>
  <si>
    <t>STUDENT LIFE INITIATIVES</t>
  </si>
  <si>
    <t>HANDBOOK COMMISSIONS</t>
  </si>
  <si>
    <t>HONORARIUMS</t>
  </si>
  <si>
    <t>CAMPUS BEAUTIFICATION</t>
  </si>
  <si>
    <t>HANDBOOK PRINTING</t>
  </si>
  <si>
    <t>HANDBOOK</t>
  </si>
  <si>
    <t>DISH PROJECT EXPENSE</t>
  </si>
  <si>
    <t>CSU SUPPORT</t>
  </si>
  <si>
    <t>SPEAKERS SERIES</t>
  </si>
  <si>
    <t>SPECIAL PROJECTS</t>
  </si>
  <si>
    <t>SUSTAINABILITY</t>
  </si>
  <si>
    <t>LOYOLA INITIATIVES</t>
  </si>
  <si>
    <t>ACADEMIC INITIATIVES</t>
  </si>
  <si>
    <t>APPAREL LAUNCH</t>
  </si>
  <si>
    <t>CONFERENCES</t>
  </si>
  <si>
    <t>CONFERENCE ON DIVERSITY</t>
  </si>
  <si>
    <t>INQUIRY INTO DISCRIMINATION</t>
  </si>
  <si>
    <t>CAMPAIGNS</t>
  </si>
  <si>
    <t>OUTREACH</t>
  </si>
  <si>
    <t>AV SERVICES</t>
  </si>
  <si>
    <t>DONATIONS</t>
  </si>
  <si>
    <t>NEW INITIATIVES</t>
  </si>
  <si>
    <t>BURSARIES</t>
  </si>
  <si>
    <t>CLUBS - SPECIAL PROJECTS</t>
  </si>
  <si>
    <t>VOLUNTEERS IN ACTION (prev ASSOCIATION OF ALMS)</t>
  </si>
  <si>
    <t>CONCORDIA LACROSSE ASSOCIATION</t>
  </si>
  <si>
    <t>MUSLIM STUDENTS ASSOCIATION (MSA)</t>
  </si>
  <si>
    <t>CONCORDIA IRISH SOCIETY</t>
  </si>
  <si>
    <t>CONCORDIA PAGAN SOCIETY (CUPS)</t>
  </si>
  <si>
    <t>CUTAM-TAMIL</t>
  </si>
  <si>
    <t>ELECTRONIC MUSIC ASSOCIATION (E.M.A.C.)</t>
  </si>
  <si>
    <t>SYRIAN STUDENT ASSOCIATION</t>
  </si>
  <si>
    <t>SOLIDARITY FOR PALESTINIAN HUMAN RIGHTS (SPHR)</t>
  </si>
  <si>
    <t>CONCORDIA SQUASH CLUB</t>
  </si>
  <si>
    <t>AIESEC CONCORDIA</t>
  </si>
  <si>
    <t>CAMPUS FOR CHRIST</t>
  </si>
  <si>
    <t>CUPCAKES FOR A CAUSE</t>
  </si>
  <si>
    <t>CONCORDIA ANIMAL RIGHTS ASSOC (CARA)</t>
  </si>
  <si>
    <t>XX-CONCORDIA MODEL UNITED NATIONS</t>
  </si>
  <si>
    <t>CONCORDIA DODGEBALL LEAGUE</t>
  </si>
  <si>
    <t>CONCORDIA CHRISTIAN FELLOWSHIP</t>
  </si>
  <si>
    <t>CONCORDIA GAMES CLUB</t>
  </si>
  <si>
    <t>HILLEL</t>
  </si>
  <si>
    <t>DISCORDIA POETRY</t>
  </si>
  <si>
    <t>LEBANESE STUDENTS ASSOCIATION</t>
  </si>
  <si>
    <t>CONCORDIA SAFE COSMETICS CLUB</t>
  </si>
  <si>
    <t>OTAKU</t>
  </si>
  <si>
    <t>JDLC DELEGATION CONCORDIA</t>
  </si>
  <si>
    <t>THAQALYN MUSLIM ASSOC (prev SAMA)</t>
  </si>
  <si>
    <t>CONCORDIA ITALIAN STUDENT ASSOC</t>
  </si>
  <si>
    <t>CONCORDIA OUTDOORS</t>
  </si>
  <si>
    <t>FRONTIER COLLEGE (STUDENTS FOR LITERACY)</t>
  </si>
  <si>
    <t>TYPHON DRAGON BOAT CLUB</t>
  </si>
  <si>
    <t>CONCORDIA GAMES CREATORS CLUB</t>
  </si>
  <si>
    <t>JAPANESE LANGUAGE EXCHANGE ASSOCIATION</t>
  </si>
  <si>
    <t>CONCORDIA REAL EESTATE CLUB (CREC)</t>
  </si>
  <si>
    <t>CONCORDIA UNIVERSITY CATHOLIC STUDENT ASSOCIATION (CUCSA)</t>
  </si>
  <si>
    <t>ACSioN NETWORK-CONCORDIA</t>
  </si>
  <si>
    <t>CHABAD CONCORDIA</t>
  </si>
  <si>
    <t>CONCORDIA SKI AND SNOWBOARD CLUB</t>
  </si>
  <si>
    <t>CONCORDIA UNIVERSITY TENNIS CLUB</t>
  </si>
  <si>
    <t>HUMANITARIAN AFFAIRS CONCORDIA UNIVERSITY (HACU)</t>
  </si>
  <si>
    <t>CONCORDIA STREET DANCE</t>
  </si>
  <si>
    <t>MEDSPECS CONCORDIA</t>
  </si>
  <si>
    <t>AMNESTY INTERNATIONAL CONCORDIA UNIVERSITY</t>
  </si>
  <si>
    <t>CONCORDIA STUDENTS FOR ISRAEL</t>
  </si>
  <si>
    <t>ART OF LIVING</t>
  </si>
  <si>
    <t>TRADITIONAL CHINESE HAN CULTURE CLUB</t>
  </si>
  <si>
    <t>CONCORDIA DIPLOMATIC AFFAIRES</t>
  </si>
  <si>
    <t>CONCORDIA CHESS CLUB</t>
  </si>
  <si>
    <t>YOUTH FOR YOUTH (Y4Y)</t>
  </si>
  <si>
    <t>WUSC CONCORDIA</t>
  </si>
  <si>
    <t>FOCUS</t>
  </si>
  <si>
    <t>TURKISH STUDENTS ASSOCIATION</t>
  </si>
  <si>
    <t>CONCORDIA ASSOCIATION OF  BAHA'I STUDIES</t>
  </si>
  <si>
    <t>BEST BUDDIES CLUB</t>
  </si>
  <si>
    <t>CONCORDIA CANADIAN ASIANS (CCAS)</t>
  </si>
  <si>
    <t>JAM FOR JUSTICE</t>
  </si>
  <si>
    <t>HIP HOP HEADS</t>
  </si>
  <si>
    <t>CONCORDIA BITCOIN  &amp; CRYPTO SOCIETY</t>
  </si>
  <si>
    <t>BANGLADESHI STUDENT ASSOCIATION</t>
  </si>
  <si>
    <t>CONSERVATIVE CONCORDIA</t>
  </si>
  <si>
    <t>LIBERAL CONCORDIA  ORGANISATION</t>
  </si>
  <si>
    <t>POWER TO CHANGE</t>
  </si>
  <si>
    <t>CONCORDIA'S GREEN PARTY OF QUEBEC</t>
  </si>
  <si>
    <t>PAKISTANI STUDENTS</t>
  </si>
  <si>
    <t>C. U. TEA ENTHUSIAST ASSOCIATION</t>
  </si>
  <si>
    <t>CONCORDIA EGYPTIAN STUDENTS</t>
  </si>
  <si>
    <t>SOCIALIST  FIGHTBACK STUDENT ASSOCIATION</t>
  </si>
  <si>
    <t>COLORS OF CONCORDIA</t>
  </si>
  <si>
    <t>SHIDOKAN KENDO</t>
  </si>
  <si>
    <t>MANAGEMENT CONSULTING CLUB</t>
  </si>
  <si>
    <t>UBERCULTURE COLLECTIVE</t>
  </si>
  <si>
    <t>CONCORDIA VETERAN ASSOCIATION</t>
  </si>
  <si>
    <t>UNICEF Concordia Association</t>
  </si>
  <si>
    <t>CONCORDIA COMMITTEE FOR INT'L AFFAIRS AND DIPLOMACY</t>
  </si>
  <si>
    <t>CIOPSA</t>
  </si>
  <si>
    <t>STUDENTS FOR THE ADVANCEMENT OF HIP HOP</t>
  </si>
  <si>
    <t>UPSTARTERS</t>
  </si>
  <si>
    <t>CONCORDIA SURF CLUB</t>
  </si>
  <si>
    <t>CONCORDIA POWERLIFTING CLUB</t>
  </si>
  <si>
    <t>JACK.ORG</t>
  </si>
  <si>
    <t>REVOLUTION THEY WROTE</t>
  </si>
  <si>
    <t>CSSDP</t>
  </si>
  <si>
    <t>CONCORDIA DRAGON BOAT CLUB (CDBC)</t>
  </si>
  <si>
    <t>DATA INTELLIGENCE SOCIETY CONCORDIA</t>
  </si>
  <si>
    <t>INDIGENOUS STUDENT COUNCIL</t>
  </si>
  <si>
    <t>IRAQI STUDENT ASSOCIATION</t>
  </si>
  <si>
    <t>CONCORDIA ROCK CLIMBERS ASSOCIATION</t>
  </si>
  <si>
    <t>COLLABRA-DABRA-TORY</t>
  </si>
  <si>
    <t>CONCORDIA MOOT LAW SOCIETY - CMLS</t>
  </si>
  <si>
    <t>CASA - CONCORDIA ARMENIAN STUDENT ASS</t>
  </si>
  <si>
    <t>CFSA, CONCORDIA FRENCH SOCIETY</t>
  </si>
  <si>
    <t>HAITIAN STUDENTS ASSOCIATION OF CONCORDIA</t>
  </si>
  <si>
    <t>AFRICAN STUDENT ASSOC</t>
  </si>
  <si>
    <t>JORDANIAN STUDENT ASSOCIATION</t>
  </si>
  <si>
    <t>TEDx CONCORDIA</t>
  </si>
  <si>
    <t>CONCORDIA E-SPORTS STUDENT ASSOCIATION</t>
  </si>
  <si>
    <t>CITE-CONCORDIA CANADIAN INSTITUTE OF TRANSPORTATION ENGIN.</t>
  </si>
  <si>
    <t>A.C.T. CLUB</t>
  </si>
  <si>
    <t>CONCORDIA POSITIVE PSYCHOLOGY CLUB</t>
  </si>
  <si>
    <t>AUTODIDACTS CONCORDIA THEATRE CLUB</t>
  </si>
  <si>
    <t>CONCORDIA TAIWANESE STUDENT ASSOCIATION</t>
  </si>
  <si>
    <t>CONCORDIA EMERGENCY AND MEDICAL TEAM</t>
  </si>
  <si>
    <t>CJLO</t>
  </si>
  <si>
    <t>NDP CONCORDIA</t>
  </si>
  <si>
    <t>BHAKTI YOGA CLUB</t>
  </si>
  <si>
    <t>ISRAEL IN CAMPUS CLUB</t>
  </si>
  <si>
    <t>CONCORDIA FRANCOPHONE STUDENTS ASSOCIATION</t>
  </si>
  <si>
    <t>CONCORDIA CYCLING</t>
  </si>
  <si>
    <t>CONCORDIA FINTECH SOCIETY</t>
  </si>
  <si>
    <t>ARTOPIA</t>
  </si>
  <si>
    <t>CONCORDIA BUSINESS GATEWAY ASSOCIATION</t>
  </si>
  <si>
    <t>CONCORDIA GAME DEVELOPMENT CLUB</t>
  </si>
  <si>
    <t>CONCORDIA COOKING CLUB</t>
  </si>
  <si>
    <t>CONCORDIA FASHION BUSINESS ASSOCIATION</t>
  </si>
  <si>
    <t>CONCORDIA STUDENTS' NIGHTLINE</t>
  </si>
  <si>
    <t>CONCORDIART CLUB</t>
  </si>
  <si>
    <t>ARTIFICIAL INTELLIGENCE SOCIETY CONCORDIA AISC</t>
  </si>
  <si>
    <t>CONCORDIA DEBATE SOCIETY</t>
  </si>
  <si>
    <t>CONCORDIA CHERLEADING</t>
  </si>
  <si>
    <t>ROLEPLAYING GAMES CLUB</t>
  </si>
  <si>
    <t>CONCORDIA FOOSBALL</t>
  </si>
  <si>
    <t>MEDLIFE CONCORDIA</t>
  </si>
  <si>
    <t>CONCORDIA STUDENT EXCHANGE ASSOCIATION</t>
  </si>
  <si>
    <t>CONCORDIA STUDENTS FOR PARKINSON'S</t>
  </si>
  <si>
    <t>MAURICIAN STUDENTS OF CONCORDIA</t>
  </si>
  <si>
    <t>CONCORDIA INTERNATIONAL STUDENTS ASSOCIATION</t>
  </si>
  <si>
    <t>COALITION AVENIR QUEBEC (CAQ)</t>
  </si>
  <si>
    <t>DON MILSON SCHOOL OF IMPROV</t>
  </si>
  <si>
    <t>GAELIC ATHLETIC ASSOCIATION</t>
  </si>
  <si>
    <t>COOP</t>
  </si>
  <si>
    <t>IEAC- ARAB</t>
  </si>
  <si>
    <t>IEAC- ARMENIAN</t>
  </si>
  <si>
    <t>IEAC- BSA</t>
  </si>
  <si>
    <t>IEAC- CARRIBEAN</t>
  </si>
  <si>
    <t>IEAC- CHINESE</t>
  </si>
  <si>
    <t>IEAC- HELLENIC</t>
  </si>
  <si>
    <t>IEAC- INDIAN</t>
  </si>
  <si>
    <t>IEAC- IRANIAN</t>
  </si>
  <si>
    <t>IEAC- INACTIVE</t>
  </si>
  <si>
    <t>IEAC-. LASO</t>
  </si>
  <si>
    <t>*** NE PAS UTILISER ***</t>
  </si>
  <si>
    <t>IEAC- POLISH</t>
  </si>
  <si>
    <t>IEAC- UKRAINIANS</t>
  </si>
  <si>
    <t>IEAC- SPECIAL PROJECTS FUND</t>
  </si>
  <si>
    <t>IEAC- PHONES</t>
  </si>
  <si>
    <t>IEAC - MOROCCAN</t>
  </si>
  <si>
    <t>IEAC- PHOTOCOPY</t>
  </si>
  <si>
    <t>IEAC-</t>
  </si>
  <si>
    <t>PREDENTAL STUDENT SOCIETY</t>
  </si>
  <si>
    <t>NIGERIAN STUDENTS ASSOCIATON</t>
  </si>
  <si>
    <t>TANGLED TONGUES CLUB</t>
  </si>
  <si>
    <t>**** A UTILISER ***</t>
  </si>
  <si>
    <t>JOURNALISTS FOR HUMAN RIGHTS (JHR)</t>
  </si>
  <si>
    <t>CONCORDIA'S SIKH STUDENTS ASSOCIATION</t>
  </si>
  <si>
    <t>CONCORDIA CHINESE DEBATE CLUB CCDC</t>
  </si>
  <si>
    <t>MIND YOUR BOOKS CLUB</t>
  </si>
  <si>
    <t>CONCORDIA MUSIC ZONEOUT CLUB</t>
  </si>
  <si>
    <t>ne rien comptabiliser dans ce compte</t>
  </si>
  <si>
    <t>GLOBAL CHINA CONNECTION CLUB</t>
  </si>
  <si>
    <t>ConU- CONCORDIA ULTIMATE FRISBEE</t>
  </si>
  <si>
    <t>CLUBS - CLUBS ORIENTATION EXPENSES</t>
  </si>
  <si>
    <t>CLUBS - CLUBS FAIR EXPENSES</t>
  </si>
  <si>
    <t>CLUBS - OTHER EXPENSES</t>
  </si>
  <si>
    <t>CLUBS - SALARIES</t>
  </si>
  <si>
    <t>CLUBS - EMPLOYEE BENEFITS</t>
  </si>
  <si>
    <t>ADVOCACY -  SALARIES</t>
  </si>
  <si>
    <t>ADVOCACY - EMPLOYEE BENEFITS</t>
  </si>
  <si>
    <t>ADVOCACY - HONORARIUMS</t>
  </si>
  <si>
    <t>ADVOCACY - EXPENSES</t>
  </si>
  <si>
    <t>ADVOCACY - TRAINING</t>
  </si>
  <si>
    <t>GSA ADVOCACY EXPENSES</t>
  </si>
  <si>
    <t>LEGAL INFORMATION CLINIC - SALARIES</t>
  </si>
  <si>
    <t>LIC - EMPLOYEE BENEFITS</t>
  </si>
  <si>
    <t>LIC - SPECIAL PROJECTS</t>
  </si>
  <si>
    <t>LEGAL FEE FUNDING</t>
  </si>
  <si>
    <t>LIC - TRAINING</t>
  </si>
  <si>
    <t>LIC - GSA EXPANSION</t>
  </si>
  <si>
    <t>LIC - FOOD FOR OFFICE</t>
  </si>
  <si>
    <t>LIC - HONORARIUMS</t>
  </si>
  <si>
    <t>LIC - EXPENSES</t>
  </si>
  <si>
    <t>SERVICES RESEARCH INITIATIVE</t>
  </si>
  <si>
    <t>BOOK EXCHANGE</t>
  </si>
  <si>
    <t>CSU 101'S SALARIES</t>
  </si>
  <si>
    <t>CSU 101s EXPENSES</t>
  </si>
  <si>
    <t>LOYOLA LUNCHEON SALARIES</t>
  </si>
  <si>
    <t>LOYOLA LUNCHEON EXPENSES</t>
  </si>
  <si>
    <t>THE HIVE SALARIES</t>
  </si>
  <si>
    <t>(GAIN) OR LOSS DUE TO SUBSIDIARY</t>
  </si>
  <si>
    <t>HEALTH PLAN</t>
  </si>
  <si>
    <t>DAYCARE RENT</t>
  </si>
  <si>
    <t>EXPENSES FROM PRIOR YEARS NOT ACCRUED</t>
  </si>
  <si>
    <t>TEMPORARY AG &amp; VISA EXPENSES TO REALLOCATE</t>
  </si>
  <si>
    <t>PEOPLES POTATO</t>
  </si>
  <si>
    <t>Bank For Migration</t>
  </si>
  <si>
    <t>Group</t>
  </si>
  <si>
    <t>ProjectNumber</t>
  </si>
  <si>
    <t>CharterNumber</t>
  </si>
  <si>
    <t>PBalances0</t>
  </si>
  <si>
    <t>PBalances1</t>
  </si>
  <si>
    <t>PBalances2</t>
  </si>
  <si>
    <t>PBalances3</t>
  </si>
  <si>
    <t>PBalances4</t>
  </si>
  <si>
    <t>PBalances5</t>
  </si>
  <si>
    <t>PBalances6</t>
  </si>
  <si>
    <t>PBalances7</t>
  </si>
  <si>
    <t>PBalances8</t>
  </si>
  <si>
    <t>PBalances9</t>
  </si>
  <si>
    <t>PBalances10</t>
  </si>
  <si>
    <t>PBalances11</t>
  </si>
  <si>
    <t>PBalances12</t>
  </si>
  <si>
    <t>PBalances13</t>
  </si>
  <si>
    <t>PrNumber</t>
  </si>
  <si>
    <t>PrDescription</t>
  </si>
  <si>
    <t>CIName</t>
  </si>
  <si>
    <t>CICareOf</t>
  </si>
  <si>
    <t>CIAddress</t>
  </si>
  <si>
    <t>CICity</t>
  </si>
  <si>
    <t>CIPostalCode</t>
  </si>
  <si>
    <t>CICountry</t>
  </si>
  <si>
    <t>CILanguage</t>
  </si>
  <si>
    <t>CIProvince</t>
  </si>
  <si>
    <t>CONCORDIA STUDENT UNION</t>
  </si>
  <si>
    <t>1455 DE MAISONNEUVE W. H-711</t>
  </si>
  <si>
    <t>MONTREAL</t>
  </si>
  <si>
    <t>H3G1M8</t>
  </si>
  <si>
    <t>Canada</t>
  </si>
  <si>
    <t>Quebec</t>
  </si>
  <si>
    <t>CurrentPeriod</t>
  </si>
  <si>
    <t>NumberOfPeriods</t>
  </si>
  <si>
    <t>BTitle1</t>
  </si>
  <si>
    <t>BTitle2</t>
  </si>
  <si>
    <t>BTitle3</t>
  </si>
  <si>
    <t>CurrentExercise</t>
  </si>
  <si>
    <t>NbExercises</t>
  </si>
  <si>
    <t>ExerciseNumber</t>
  </si>
  <si>
    <t>ExDescription</t>
  </si>
  <si>
    <t>NbOfPeriods</t>
  </si>
  <si>
    <t>Fiscal year from 2016-06-01 to 2017-05-31</t>
  </si>
  <si>
    <t>Fiscal year from 2017-06-01 to 2018-05-31</t>
  </si>
  <si>
    <t>Fiscal year from 2018-06-01 to 2019-05-31</t>
  </si>
  <si>
    <t>BudgetNumber</t>
  </si>
  <si>
    <t>BudgetDesc</t>
  </si>
  <si>
    <t>BudgetKind</t>
  </si>
  <si>
    <t>Exercises</t>
  </si>
  <si>
    <t>BUDGET 2016-2017</t>
  </si>
  <si>
    <t>Fiscal Year</t>
  </si>
  <si>
    <t>BUDGET 2015-16</t>
  </si>
  <si>
    <t>REEL 2015-16</t>
  </si>
  <si>
    <t>B2018</t>
  </si>
  <si>
    <t>Budget 2017-2018</t>
  </si>
  <si>
    <t>B2019</t>
  </si>
  <si>
    <t>BUDGET 2018-2019</t>
  </si>
  <si>
    <t>Balances0</t>
  </si>
  <si>
    <t>Balances1</t>
  </si>
  <si>
    <t>Balances2</t>
  </si>
  <si>
    <t>Balances3</t>
  </si>
  <si>
    <t>Balances4</t>
  </si>
  <si>
    <t>Balances5</t>
  </si>
  <si>
    <t>Balances6</t>
  </si>
  <si>
    <t>Balances7</t>
  </si>
  <si>
    <t>Balances8</t>
  </si>
  <si>
    <t>Balances9</t>
  </si>
  <si>
    <t>Balances10</t>
  </si>
  <si>
    <t>Balances11</t>
  </si>
  <si>
    <t>Balances12</t>
  </si>
  <si>
    <t>Balances13</t>
  </si>
  <si>
    <t>OPERATIONS BUDGET</t>
  </si>
  <si>
    <t>HOUSING &amp; JOB OPPORTUNITIES (HOJO)</t>
  </si>
  <si>
    <t>ADVOCACY CENTRE</t>
  </si>
  <si>
    <t>LEGAL INFORMATION CLINIC (LIC)</t>
  </si>
  <si>
    <t>CLUBS</t>
  </si>
  <si>
    <t>ALL BUDGETS CONSOLIDATED</t>
  </si>
  <si>
    <t>Latest estimate  2019-2020</t>
  </si>
  <si>
    <t>Actuals 2020-2021</t>
  </si>
  <si>
    <t>Budget 2021-2022</t>
  </si>
  <si>
    <t>Variance</t>
  </si>
  <si>
    <t>Actuals 2021-2022</t>
  </si>
  <si>
    <t>Variance 2020-2021</t>
  </si>
  <si>
    <t>Revenues</t>
  </si>
  <si>
    <t>Student Fees</t>
  </si>
  <si>
    <t>Operations</t>
  </si>
  <si>
    <t>Grad Student Fees</t>
  </si>
  <si>
    <t>Work Study Program</t>
  </si>
  <si>
    <t>Total Revenues</t>
  </si>
  <si>
    <t>HOJO</t>
  </si>
  <si>
    <t>Other Revenues</t>
  </si>
  <si>
    <t>Internship</t>
  </si>
  <si>
    <t>LIC GSA Fees</t>
  </si>
  <si>
    <t>Advocacy</t>
  </si>
  <si>
    <t>Expenses</t>
  </si>
  <si>
    <t>Legal Information Clinic</t>
  </si>
  <si>
    <t>CSU Clubs Expenses</t>
  </si>
  <si>
    <t>Clubs</t>
  </si>
  <si>
    <t>Salaries &amp; Benefits</t>
  </si>
  <si>
    <t>Executive Salaries &amp; Expenses</t>
  </si>
  <si>
    <t>Events &amp; Administration</t>
  </si>
  <si>
    <t>Council &amp; Electoral Expenses</t>
  </si>
  <si>
    <t>Admin &amp; Office Expenses</t>
  </si>
  <si>
    <t>Total Expenses</t>
  </si>
  <si>
    <t>IT &amp; MIS</t>
  </si>
  <si>
    <t>Financial &amp; Legal Fees</t>
  </si>
  <si>
    <t>Banking, Service Charges &amp; Interest</t>
  </si>
  <si>
    <t>Student Engagement Initiatives</t>
  </si>
  <si>
    <t>Other Expenses</t>
  </si>
  <si>
    <t>Revenues-Expenses</t>
  </si>
  <si>
    <t>Notes</t>
  </si>
  <si>
    <t>Recommendations</t>
  </si>
  <si>
    <t>Change the Clubs and Space Policy, having the Clubs present a 2nd+P25ount is approved. This ensures the Clubs plan their year with their approved numbers. We will also encourage Clubs accessing exter+nal funding to support their projects</t>
  </si>
  <si>
    <t>Account</t>
  </si>
  <si>
    <t>Description</t>
  </si>
  <si>
    <t>Budget 2018-2019</t>
  </si>
  <si>
    <t xml:space="preserve">BUDGET        2019-2020 </t>
  </si>
  <si>
    <t xml:space="preserve">Latest estimates                2019-2020               </t>
  </si>
  <si>
    <t>BUDGET 2020-2021</t>
  </si>
  <si>
    <t>Forecast 2020-2021</t>
  </si>
  <si>
    <t>ACTUALS 2020-2021</t>
  </si>
  <si>
    <t>Description and comments</t>
  </si>
  <si>
    <t xml:space="preserve">Variance Descriptions </t>
  </si>
  <si>
    <t>BUDGET 2021-2022</t>
  </si>
  <si>
    <t>ACTUALS 2021-2022</t>
  </si>
  <si>
    <t>Variance over 2020-2021</t>
  </si>
  <si>
    <t>Comments</t>
  </si>
  <si>
    <t>REVENUES - Operations</t>
  </si>
  <si>
    <t>Student revenues</t>
  </si>
  <si>
    <t>Minimum 1% increase</t>
  </si>
  <si>
    <t>Fee levys are indexed annually in accordance with the CPI.  This applies to all CSU Fee levies.</t>
  </si>
  <si>
    <t>Fees transferred to the CSU for the dish project. Will depend on if the dish project happens this year with covid.</t>
  </si>
  <si>
    <t>TOTAL</t>
  </si>
  <si>
    <t>Other revenues</t>
  </si>
  <si>
    <t>Some vendors still have to send us the money</t>
  </si>
  <si>
    <t>No handbook this year due to covid</t>
  </si>
  <si>
    <t xml:space="preserve">forecasted revenues </t>
  </si>
  <si>
    <t>expected revenue earned from orientation</t>
  </si>
  <si>
    <t>Increase in the insurance fund</t>
  </si>
  <si>
    <t>DISH PROJECT TRANSFER FROM SSAELC</t>
  </si>
  <si>
    <t>INDIGENOUS STUDENT PARENT BURSARY SEF</t>
  </si>
  <si>
    <t>Not forecasting revenues for this project this year</t>
  </si>
  <si>
    <t>MINDFUL PROJECT SEF</t>
  </si>
  <si>
    <t>Not funding this year</t>
  </si>
  <si>
    <t xml:space="preserve">ENUF </t>
  </si>
  <si>
    <t xml:space="preserve">Endowment fund project supported by Fincomm in 2020-2021. $25k from endowment fund in income </t>
  </si>
  <si>
    <t>WNWN</t>
  </si>
  <si>
    <t>Project not occuring this year</t>
  </si>
  <si>
    <t>TOTAL REVENUES - OPERATIONS</t>
  </si>
  <si>
    <t>EXPENSES - Operations</t>
  </si>
  <si>
    <t>Executive salaries and expenses</t>
  </si>
  <si>
    <t>Increase with the presence of a sustainability coordinator</t>
  </si>
  <si>
    <t>Updated</t>
  </si>
  <si>
    <t>Normally $500, temporarily increased this year due to remote work. Decision made by executive team</t>
  </si>
  <si>
    <t>Funds allocated for executive expenses (due to covid, fund allocated moved mostly to hardware)</t>
  </si>
  <si>
    <t>Normally $500, temporarily increased this year due to remote work.</t>
  </si>
  <si>
    <t>Adjusted 400 for Amy (Amy used 700 in hardware)</t>
  </si>
  <si>
    <t>adjusted 300 for Amy (Amy used 700 in hardware), adjusted $700 to hardware for Victoria(Vic used all hardware $400 and discretionary $700). adjusted $440.01 for Isaiah</t>
  </si>
  <si>
    <t>800$ allocated to each executive team for hardware needed</t>
  </si>
  <si>
    <t>decrease due to covid</t>
  </si>
  <si>
    <t>Council and electoral expenses</t>
  </si>
  <si>
    <t>Budgeted same from last fiscal year, actuals depend on how many meetings council will have this year</t>
  </si>
  <si>
    <t>Not used due to remote council meetings</t>
  </si>
  <si>
    <t>Subject to change if no return to in person during winter semester</t>
  </si>
  <si>
    <t>decrease due to council meetings being online (zoom)</t>
  </si>
  <si>
    <t>COUNCIL - FILMING EXPENSE</t>
  </si>
  <si>
    <t>Subject to change if allowed to do a full in person retreat</t>
  </si>
  <si>
    <t xml:space="preserve">Trainings: Sexual violence, conflict resolution, anti-Semitism, islamophobia, Anti-oppression, LGBTQIA2+, finance/lawyer </t>
  </si>
  <si>
    <t>TRAVEL FOR COUNCILORS</t>
  </si>
  <si>
    <t>change according standing regs</t>
  </si>
  <si>
    <t>Standing regulation says JB provided $5,000</t>
  </si>
  <si>
    <t>Standing regulation says JB provided 5,000$</t>
  </si>
  <si>
    <t>JUDICIAL BOARD HONORARIUM</t>
  </si>
  <si>
    <t>$2700/member + backpay winter semester (motion passed at fincomm)</t>
  </si>
  <si>
    <t>JUDICIAL BOARD HONORARIUM CHAIR</t>
  </si>
  <si>
    <t>$3000/chair + backpay winter semester (motion passed at Fincomm)</t>
  </si>
  <si>
    <t>Should consider reducing cost in view of the online voting</t>
  </si>
  <si>
    <t>Decrease compared to last year budget; however, variance due to the contract online voting expiring</t>
  </si>
  <si>
    <t>Subject to change due to elections being either in person, online or hybrid (Taken into consideration that Winter elections will be hybrid)</t>
  </si>
  <si>
    <t>Salaries and benefits</t>
  </si>
  <si>
    <t>Added an extra club's administrator, and moved clubs' salaries to operational</t>
  </si>
  <si>
    <t>NEW negociated CBA</t>
  </si>
  <si>
    <t>2019-2020 were under costed</t>
  </si>
  <si>
    <t xml:space="preserve">increase due to staff seniority </t>
  </si>
  <si>
    <t>PENSION PLAN</t>
  </si>
  <si>
    <t>CUPE Collective Agreement 1.8% increase in salaries</t>
  </si>
  <si>
    <t>Admin and office expenses</t>
  </si>
  <si>
    <t>Increase due to adding IT Manager and Office Manager and increase of phone allocation to service managers</t>
  </si>
  <si>
    <t>TBD</t>
  </si>
  <si>
    <t>decrease due to not being present at the office</t>
  </si>
  <si>
    <t>INTERNET REIMBURSEMENT</t>
  </si>
  <si>
    <t xml:space="preserve">New GL created in the winter semester by executive team. Temporarily created due to remote work, up to future years to decide whether this GL is applicable or not. </t>
  </si>
  <si>
    <t>Calculated for 6 months of the year, subject to change if work from home remains</t>
  </si>
  <si>
    <t>DELETE</t>
  </si>
  <si>
    <t>STAFF DINNER (APPRECIATION)</t>
  </si>
  <si>
    <t>decrease due to not being present at the office, mostly used for staff diners</t>
  </si>
  <si>
    <t>EXECUTIVE AND STAFF TRAVEL</t>
  </si>
  <si>
    <t>DESIGN &amp; COMMUNICATIONS</t>
  </si>
  <si>
    <t>Eduardo</t>
  </si>
  <si>
    <t>IT + MIS</t>
  </si>
  <si>
    <t>Due to workforce working from home, new IT needs and use of softwares</t>
  </si>
  <si>
    <t>CUSTOMER RELATION MANAGEMENT (CRM)</t>
  </si>
  <si>
    <t>It officer did not deem there to be that much of a need this year, compared to software</t>
  </si>
  <si>
    <t>Financial and legal fees</t>
  </si>
  <si>
    <t>Notice an increase in Legal exp compared to last year, modified the budgeted amount during midyear review</t>
  </si>
  <si>
    <t>SAAELC LOAN/INTEREST</t>
  </si>
  <si>
    <t>Loan payed off 2020-2021, approved by fincomm</t>
  </si>
  <si>
    <t>Negotiations with CUPE</t>
  </si>
  <si>
    <t>Left over for CBA</t>
  </si>
  <si>
    <t>HR firm hired</t>
  </si>
  <si>
    <t>Banking, insurance and interest</t>
  </si>
  <si>
    <t>Student engagement initiatives</t>
  </si>
  <si>
    <t>Executive wishes to host most workshops, view breakdown at Academic Initiatives tab</t>
  </si>
  <si>
    <t>Increase due to the chair wishing the CSU invests more into BIPOC considering our annual campaign</t>
  </si>
  <si>
    <t>35 bursaries of 650$</t>
  </si>
  <si>
    <t>Increase due to the number of applicants, 20k increase approved from fincomm, 600$ sent from loyola initiatives</t>
  </si>
  <si>
    <t>Variance is given to the covid relief fund giving 5k to covid relief fund</t>
  </si>
  <si>
    <t>CGA MAPPING PROJECT</t>
  </si>
  <si>
    <t>Project contract ended 2019-2020</t>
  </si>
  <si>
    <t>Not funding as it ended last year</t>
  </si>
  <si>
    <t>Project completed</t>
  </si>
  <si>
    <t>COMPETITIONS FUND</t>
  </si>
  <si>
    <t>Contract ended last fiscal year (2019-2020) but pmt never made -&gt; looking into renewing the contract</t>
  </si>
  <si>
    <t>Not renewed</t>
  </si>
  <si>
    <t>Decrease due to school being remote</t>
  </si>
  <si>
    <t>COVID RELIEF FUND</t>
  </si>
  <si>
    <t>Create this year due to covid, the goal is to provide financial relief to Concordia Students, 5k removed from campaigns. Consolidated other execs covid-relief bursaries here. TEMPORARY GL -&gt; JUNE 202-MAY 31 2021</t>
  </si>
  <si>
    <t xml:space="preserve">Funds available to help students </t>
  </si>
  <si>
    <t>CSU MERCHANDISE</t>
  </si>
  <si>
    <t>ENUF</t>
  </si>
  <si>
    <t>$7,500 aproval transfer to ENUF by Fincomm 2020-2021</t>
  </si>
  <si>
    <t xml:space="preserve">Not occuring this year </t>
  </si>
  <si>
    <t>Yu-Hui food vouchers</t>
  </si>
  <si>
    <t>FEMININE HYGIENE PRODUCTS</t>
  </si>
  <si>
    <t>Diva cup project</t>
  </si>
  <si>
    <t>Maybe mail them out ?</t>
  </si>
  <si>
    <t>No handbook this year</t>
  </si>
  <si>
    <t>INDIGENOUS STUDENT PARENT BURSARY</t>
  </si>
  <si>
    <t>May not occur, depends on daycare</t>
  </si>
  <si>
    <t xml:space="preserve">INDIGENOUS INITIATIVES </t>
  </si>
  <si>
    <t xml:space="preserve">improve practices w indegnous communities (bursaries w woodnote, more initiatives) </t>
  </si>
  <si>
    <t>Increase so that the CSU invests more into BIPOC considering our annual campaign</t>
  </si>
  <si>
    <t>Increase in advertisement to meet loyola needs</t>
  </si>
  <si>
    <t>Gave $600 to bursaries</t>
  </si>
  <si>
    <t>CSU pays Hive lunches</t>
  </si>
  <si>
    <t>Hive free lunch ---&gt; contract/agreement exists (ask Ed)</t>
  </si>
  <si>
    <t>MINDFUL PROJECT</t>
  </si>
  <si>
    <t>????</t>
  </si>
  <si>
    <t>no winter orientation</t>
  </si>
  <si>
    <t>PEER SUPPORT RECOVERY SERVICE</t>
  </si>
  <si>
    <t>initiative rawcc passed at fincomm</t>
  </si>
  <si>
    <t>RAWCC</t>
  </si>
  <si>
    <t>Reggies is closed due to covid</t>
  </si>
  <si>
    <t>Possible to change midyear depending on if Reggies is allowed to open</t>
  </si>
  <si>
    <t>SEXUAL VIOLENCE INITIATIVE</t>
  </si>
  <si>
    <t>New initiative passed at council</t>
  </si>
  <si>
    <t>SPECIAL PROJECT FUND</t>
  </si>
  <si>
    <t>STUDENTS FOR CONSENT CULTURE</t>
  </si>
  <si>
    <t>CAF</t>
  </si>
  <si>
    <t>SUSTAINABILITY INITIATIVES</t>
  </si>
  <si>
    <t xml:space="preserve">Added a covid-relief budget line </t>
  </si>
  <si>
    <t>Increase due to the bursaries, removed covid bursary and added it to the general covid relief fund in operations, 50k for the Living Lab Project (SAF), 40350 homeless shelter, 8160 internships</t>
  </si>
  <si>
    <t>Last year high amount due to: Bursaries, removed covid bursary and added it to the general covid relief fund in operations, 50k for the Living Lab Project (SAF), 40,350 homeless shelter, 8,160 internships</t>
  </si>
  <si>
    <t>WASTE NOT WANT NOT HONORARIUMS</t>
  </si>
  <si>
    <t>not occuring this year</t>
  </si>
  <si>
    <t>total to not exceed is 580k</t>
  </si>
  <si>
    <t>Other expenses</t>
  </si>
  <si>
    <t>TOTAL EXPENSES - OPERATIONS</t>
  </si>
  <si>
    <t>NET REVENUES (DEFICIT) - OPERATIONS</t>
  </si>
  <si>
    <t>OFF-CAMPUS HOUSING &amp; JOB BANK (HOJO)</t>
  </si>
  <si>
    <t>REVENUES - HOJO</t>
  </si>
  <si>
    <t>GSA STUDENT FEES</t>
  </si>
  <si>
    <t>UNDERGRAD STUDENT FEES</t>
  </si>
  <si>
    <t>Actuals 20k revenues 2019-2020</t>
  </si>
  <si>
    <t>not applying this year</t>
  </si>
  <si>
    <t>TOTAL REVENUES - HOJO</t>
  </si>
  <si>
    <t>EXPENSES - HOJO</t>
  </si>
  <si>
    <t>2 Staff members graduated, as of now, not expecting to be replaced; however, may change depending on the managers' needs</t>
  </si>
  <si>
    <t>Increase due to staff seniority (aligns with CUPE)</t>
  </si>
  <si>
    <t>HOJO - OFFICE SUPPLIES</t>
  </si>
  <si>
    <t>decrease due to working from home</t>
  </si>
  <si>
    <t xml:space="preserve">Increase due to staff training to accommodate students by working from home </t>
  </si>
  <si>
    <t>Traning included</t>
  </si>
  <si>
    <t>Increase due to staff training to accommodate students by working from home and  host production supper contract</t>
  </si>
  <si>
    <t>HOJO - WOODNOTE HOUSING PROJECT EXPENSES</t>
  </si>
  <si>
    <t>honorarium forms for staff</t>
  </si>
  <si>
    <t>decrease due to staff working from home</t>
  </si>
  <si>
    <t>Supposed to be from SAELCC</t>
  </si>
  <si>
    <t xml:space="preserve">Spiria contract at 846/month from jan-may </t>
  </si>
  <si>
    <t>Docusign (the 3 year deal) $9000, Salesforce accounts for the team $5000, Classifieds Website Development $10,000</t>
  </si>
  <si>
    <t>TOTAL EXPENSES - HOJO</t>
  </si>
  <si>
    <t>NET REVENUES (DEFICIT) - HOJO</t>
  </si>
  <si>
    <t>ADVOCACY</t>
  </si>
  <si>
    <t>REVENUES - Advocacy</t>
  </si>
  <si>
    <t>UNDERGRADUATE STUDENT FEES</t>
  </si>
  <si>
    <t>Based on a pre covid year</t>
  </si>
  <si>
    <t>Negotiation in process, for now unlikely occuring</t>
  </si>
  <si>
    <t>2 year agreement signed between CSU and GSA (Sep 2020-Aug 2022)</t>
  </si>
  <si>
    <t>GSA student advocate approved for Work-Study</t>
  </si>
  <si>
    <t>TOTAL REVENUES - ADVOCACY</t>
  </si>
  <si>
    <t>EXPENSES - Advocacy</t>
  </si>
  <si>
    <t>Hired 2 extra student advocate to deal with workload</t>
  </si>
  <si>
    <t>High Salaries because of: 1) 6 part-time staff working full-time in the Summer; 2) Hiring and Training 7 new staff to start in June; and 3) new full-time position</t>
  </si>
  <si>
    <t>8 CSU advocates and 1 GSA advocate, in place of 5-6 CSU advocates and 1 GSA advocate)</t>
  </si>
  <si>
    <t>ADVOCACY - GSA SALARIES</t>
  </si>
  <si>
    <t>ADVOCACY - GSA BENEFITS</t>
  </si>
  <si>
    <t>Due to work being remote, the manager did not see the need in the same expense as last year, $250 for Adobe licenses and $1600 for Docusign and Salesforce</t>
  </si>
  <si>
    <t>Subject to change, based on a in person year (Addition of DocuSign due to online procedures. 9000$)</t>
  </si>
  <si>
    <t>Several student advocates are graduating and new advocates will be hired and some of last year's training had to be postponed due to COVID in summer</t>
  </si>
  <si>
    <t>Subject to change, based on a in person year</t>
  </si>
  <si>
    <t>As part of GSA and CSU agreement, $4500 of Salesforce cost covered by revenue GSA</t>
  </si>
  <si>
    <t>TOTAL EXPENSES - ADVOCACY</t>
  </si>
  <si>
    <t>NET REVENUES (DEFICIT) - ADVOCACY</t>
  </si>
  <si>
    <t>REVENUES - LIC</t>
  </si>
  <si>
    <t>LIC GSA FEE LEVY</t>
  </si>
  <si>
    <t>According to website data: 9,600 Graduate students x$2.50 fee levy per semester</t>
  </si>
  <si>
    <t>TOTAL REVENUES - LIC</t>
  </si>
  <si>
    <t>EXPENSES - LIC</t>
  </si>
  <si>
    <t>Hired a project manager, will hire an assistant manager (expected to exceed the budget)</t>
  </si>
  <si>
    <t>Based on 2 assistants working 15 hours a week for the full year and 1 assistant working 10h a week for the year</t>
  </si>
  <si>
    <t>TOTAL EXPENSES - LIC</t>
  </si>
  <si>
    <t>NET REVENUES (DEFICIT) - LIC</t>
  </si>
  <si>
    <t>REVENUES - Clubs</t>
  </si>
  <si>
    <t>CLUBS - EXTERNAL FUNDING</t>
  </si>
  <si>
    <t>Not budgeted as did not received external funding as of now</t>
  </si>
  <si>
    <t>New Fee levy increase approved ?</t>
  </si>
  <si>
    <t>TOTAL REVENUES - CLUBS</t>
  </si>
  <si>
    <t>EXPENSES - Clubs</t>
  </si>
  <si>
    <t>CSU Clubs Budgets</t>
  </si>
  <si>
    <t>AFRICAN STUDENT ASSOCIATION (ASAC)</t>
  </si>
  <si>
    <t>Did not submit a budget</t>
  </si>
  <si>
    <t>ANIMAL RIGHTS ASSOC (CARA)</t>
  </si>
  <si>
    <t>Does not exist anymore</t>
  </si>
  <si>
    <t>AQUATIC FLEET SOCIETY</t>
  </si>
  <si>
    <t>ARAB STUDENT ASSOCIATION</t>
  </si>
  <si>
    <t>Did not ask for funding</t>
  </si>
  <si>
    <t>ARTIFICIAL INTELLIGENCE SOCIETY (AISC)</t>
  </si>
  <si>
    <t>AUTODIDACTS CONCORDIA THEATRE CLUB (A.C.T.)</t>
  </si>
  <si>
    <t>BITCOIN  &amp; CRYPTO SOCIETY</t>
  </si>
  <si>
    <t>BUSINESS GATEWAY ASSOCIATION</t>
  </si>
  <si>
    <t>BRASA</t>
  </si>
  <si>
    <t>CONCORDIA CANADIAN ASIANS SOCIETY (CCAS)</t>
  </si>
  <si>
    <t>CANADIAN STUDENTS FOR SENSIBLE DRUG POLICY (CSSDP)</t>
  </si>
  <si>
    <t>CASE CLUB</t>
  </si>
  <si>
    <t>Budget approval still pending</t>
  </si>
  <si>
    <t>CATHOLIC STUDENT ASSOCIATION (CUCSA)</t>
  </si>
  <si>
    <t>CHASSE ET PECHE</t>
  </si>
  <si>
    <t>CHEERLEADING CLUB</t>
  </si>
  <si>
    <t>CHESS CLUB</t>
  </si>
  <si>
    <t>CHINESE DEBATE CLUB (CCDC)</t>
  </si>
  <si>
    <t>COMMITTEE FOR INT'L AFFAIRS AND DIPLOMACY</t>
  </si>
  <si>
    <t>CONCORDIA BLOCKCHAIN</t>
  </si>
  <si>
    <t>DANCE CLUB</t>
  </si>
  <si>
    <t>DATA INTELLIGENCE SOCIETY CONCORDIA (DISC)</t>
  </si>
  <si>
    <t>Merged with another club (+/-AISC)</t>
  </si>
  <si>
    <t>DEBATE SOCIETY</t>
  </si>
  <si>
    <t>DEMOCRATS ABROAD</t>
  </si>
  <si>
    <t>DIPLOMATIC AFFAIRS</t>
  </si>
  <si>
    <t>DODGEBALL LEAGUE</t>
  </si>
  <si>
    <t>DRAGON BOAT CLUB (CDBC)</t>
  </si>
  <si>
    <t>EGYPTIAN STUDENTS</t>
  </si>
  <si>
    <t>E-SPORTS STUDENT ASSOCIATION</t>
  </si>
  <si>
    <t>ENVIRONMENTAL CHANGE ORGANIZATION</t>
  </si>
  <si>
    <t>FASHION BUSINESS ASSOCIATION (CFBA)</t>
  </si>
  <si>
    <t>FILM CLUB</t>
  </si>
  <si>
    <t>FILM SOCIETY</t>
  </si>
  <si>
    <t>FINTECH SOCIETY</t>
  </si>
  <si>
    <t>FOOSBALL CLUB</t>
  </si>
  <si>
    <t>FRENCH STUDENT ASSOCIATION (CFSA)</t>
  </si>
  <si>
    <t>GAME DEVELOPMENT CLUB</t>
  </si>
  <si>
    <t>GAMES CLUB</t>
  </si>
  <si>
    <t>GREEN PARTY OF QUEBEC</t>
  </si>
  <si>
    <t>HAITIAN STUDENTS ASSOCIATION OF CONCORDIA (HSAC)</t>
  </si>
  <si>
    <t>7k budgeted by DAniel</t>
  </si>
  <si>
    <t>HUMANS OF CONCORDIA</t>
  </si>
  <si>
    <t>IGEM</t>
  </si>
  <si>
    <t>INDEPENDENT JEWISH VOICES</t>
  </si>
  <si>
    <t>IN FOCUS MEDIA</t>
  </si>
  <si>
    <t>INTERNATIONAL STUDENTS ASSOCIATION (CISA)</t>
  </si>
  <si>
    <t>**Pending</t>
  </si>
  <si>
    <t>INTERVARSITY AT CONCORDIA</t>
  </si>
  <si>
    <t>Did not spend yet (alias Christian fellowship)</t>
  </si>
  <si>
    <t>(alias Christian fellowship)</t>
  </si>
  <si>
    <t>ISRAEL ON CAMPUS CLUB</t>
  </si>
  <si>
    <t>JEUX DE LA COMMUNICATION (JDLC)</t>
  </si>
  <si>
    <t>JOHN MOLSON BUSINESS REVIEW</t>
  </si>
  <si>
    <t>KATALIS</t>
  </si>
  <si>
    <t xml:space="preserve">LIBERAL CONCORDIA </t>
  </si>
  <si>
    <t>LOUD</t>
  </si>
  <si>
    <t>MAKING HERSTORY</t>
  </si>
  <si>
    <t>MARKETING AID CLINIC</t>
  </si>
  <si>
    <t>MAURITIAN STUDENTS</t>
  </si>
  <si>
    <t>MENTORIA STUDENT ASSOCIATION</t>
  </si>
  <si>
    <t>New club created</t>
  </si>
  <si>
    <t>MINDFULNESS ON THE GO</t>
  </si>
  <si>
    <t>trying to become a fee levy</t>
  </si>
  <si>
    <t>MOOT LAW SOCIETY (CMLS)</t>
  </si>
  <si>
    <t>MUSIC ZONEOUT CLUB (CMZO)</t>
  </si>
  <si>
    <t>under cjlo does not exist anymore</t>
  </si>
  <si>
    <t>MUSLIM STUDENTS ASSOCIATION</t>
  </si>
  <si>
    <t>did not ask for funding</t>
  </si>
  <si>
    <t>MYCHOLOGICAL SOCIETY</t>
  </si>
  <si>
    <t>OUTDOORS CLUB</t>
  </si>
  <si>
    <t>PAGAN SOCIETY (CUPS)</t>
  </si>
  <si>
    <t>PAKISTANI STUDENTS ASSOCIATION (PSA)</t>
  </si>
  <si>
    <t>does not exist anymore</t>
  </si>
  <si>
    <t>PENNY DROPS</t>
  </si>
  <si>
    <t>POSITIVE PSYCHOLOGY &amp; WELLBEING CLUB</t>
  </si>
  <si>
    <t>POWERLIFTING CLUB</t>
  </si>
  <si>
    <t>PRE-DENTAL STUDENT SOCIETY</t>
  </si>
  <si>
    <t>REAL ESTATE CLUB (CREC)</t>
  </si>
  <si>
    <t>part of jmsb, no longer under CSU</t>
  </si>
  <si>
    <t>QUEER FILM CLUB</t>
  </si>
  <si>
    <t>RESERVE FUND</t>
  </si>
  <si>
    <t>Change made according to the new Club's policy</t>
  </si>
  <si>
    <t>New policy where a fund for clubs must be created and no less than 3% revenues</t>
  </si>
  <si>
    <t>ROCK CLIMBERS ASSOCIATION</t>
  </si>
  <si>
    <t>**pending</t>
  </si>
  <si>
    <t>SCRIBBLES</t>
  </si>
  <si>
    <t>SIKH STUDENTS ASSOCIATION</t>
  </si>
  <si>
    <t>SKI AND SNOWBOARD CLUB</t>
  </si>
  <si>
    <t>SPORTS MANAGEMENT GROUP</t>
  </si>
  <si>
    <t>CENSORED SPORTS SHOOTING ASSOCIATION</t>
  </si>
  <si>
    <t>STRONGER THAN STIGMA</t>
  </si>
  <si>
    <t>STUDENT EXCHANGE ASSOCIATION</t>
  </si>
  <si>
    <t>STUDENT PARENTS</t>
  </si>
  <si>
    <t>STUDENTS FOR PARKINSON'S</t>
  </si>
  <si>
    <t>STUDENTS NIGHTLINE</t>
  </si>
  <si>
    <t>fee levy now</t>
  </si>
  <si>
    <t>SURF CLUB</t>
  </si>
  <si>
    <t>does not exist</t>
  </si>
  <si>
    <t>TAEKWONDO</t>
  </si>
  <si>
    <t>TAIWANESE STUDENT ASSOCIATION</t>
  </si>
  <si>
    <t>no longer under csu</t>
  </si>
  <si>
    <t>TASHAN DANCE CLUB</t>
  </si>
  <si>
    <t>TENNIS CLUB</t>
  </si>
  <si>
    <t>leisure</t>
  </si>
  <si>
    <t>TENNIS TEAM</t>
  </si>
  <si>
    <t>competitive</t>
  </si>
  <si>
    <t>THAQALYN MUSLIM ASSOCIATION (TMA)</t>
  </si>
  <si>
    <t>THEMED ENTERTAINMENT ASSOCIATION</t>
  </si>
  <si>
    <t>TRASH TALK</t>
  </si>
  <si>
    <t>no funding requested</t>
  </si>
  <si>
    <t>ULTIMATE FRISBEE</t>
  </si>
  <si>
    <t>UNDERGRADUATE RESEARCH CLUB</t>
  </si>
  <si>
    <t>UNICEF CONCORDIA</t>
  </si>
  <si>
    <t>UPSTARTERS ENTREPRENEURSHIP CLUB</t>
  </si>
  <si>
    <t>VIETNAMESE STUDENT ASSOCIATION</t>
  </si>
  <si>
    <t>VETERAN ASSOCIATION</t>
  </si>
  <si>
    <t>YOGA CLUB</t>
  </si>
  <si>
    <t>WOMEN IN STEM</t>
  </si>
  <si>
    <t>CLUBS BUDGET ALLOCATION (INFO ONLY)</t>
  </si>
  <si>
    <t>NEW CLUBS - WINTER</t>
  </si>
  <si>
    <t>Clubs Events &amp; Administration</t>
  </si>
  <si>
    <t>CLUBS - CLUBS GALA</t>
  </si>
  <si>
    <t>CLUBS - SUSTAINABILITY AND DIVERSITY INITIATIVES</t>
  </si>
  <si>
    <t>Food included and miscellaneous</t>
  </si>
  <si>
    <t>TOTAL EXPENSES - CLUBS</t>
  </si>
  <si>
    <t>NET REVENUES - CLUBS</t>
  </si>
  <si>
    <t>SUMMARY - All Budgets Consolidated</t>
  </si>
  <si>
    <t>TOTAL REVENUES</t>
  </si>
  <si>
    <t>TOTAL EXPENSES</t>
  </si>
  <si>
    <t>SURPLUS (DEFICIT)</t>
  </si>
  <si>
    <t>2021-2022</t>
  </si>
  <si>
    <t>2020-2021</t>
  </si>
  <si>
    <t xml:space="preserve">Cumulative surpluses/losses </t>
  </si>
  <si>
    <t>Short term fund requirement to cover past deficits and foreseable capital and expense projects</t>
  </si>
  <si>
    <t>Fund accounting</t>
  </si>
  <si>
    <t>CUMULATIVE RESULTS</t>
  </si>
  <si>
    <t>Fiscal</t>
  </si>
  <si>
    <t>Projected</t>
  </si>
  <si>
    <t>Budget</t>
  </si>
  <si>
    <t>2015-2022</t>
  </si>
  <si>
    <t>2015-2016</t>
  </si>
  <si>
    <t>2016-2017</t>
  </si>
  <si>
    <t>2017-2018</t>
  </si>
  <si>
    <t>2018-2019</t>
  </si>
  <si>
    <t>2019-2020</t>
  </si>
  <si>
    <t>Cumulative</t>
  </si>
  <si>
    <t>Operating</t>
  </si>
  <si>
    <t>LIC</t>
  </si>
  <si>
    <t>Capital projects/SSAELC loan</t>
  </si>
  <si>
    <t>Yu-Hui</t>
  </si>
  <si>
    <t>Total</t>
  </si>
  <si>
    <t>Budget 2019-2020</t>
  </si>
  <si>
    <t>Budget 2020-2021</t>
  </si>
  <si>
    <t>Discretionary Authority: Finance Coordinator</t>
  </si>
  <si>
    <t>Internal</t>
  </si>
  <si>
    <t>External</t>
  </si>
  <si>
    <t>MINDFUL PROJECT TBD</t>
  </si>
  <si>
    <t xml:space="preserve">REVENUES </t>
  </si>
  <si>
    <t>Revenue</t>
  </si>
  <si>
    <t>Operational</t>
  </si>
  <si>
    <t>Student Endowment Fund</t>
  </si>
  <si>
    <t>Compensations</t>
  </si>
  <si>
    <t>Project Coordinator</t>
  </si>
  <si>
    <t>1.2K +9.89K at 23$, 15 hrsweek, 6 months - Dec to May)</t>
  </si>
  <si>
    <t>Marketing Coordinator</t>
  </si>
  <si>
    <t>4 x $500 (December, January, February, April)</t>
  </si>
  <si>
    <t>Instructor</t>
  </si>
  <si>
    <t>professional invoice to be produced - December - 2 others in 2020</t>
  </si>
  <si>
    <t>Other</t>
  </si>
  <si>
    <t>Materials</t>
  </si>
  <si>
    <t>Marketing</t>
  </si>
  <si>
    <t xml:space="preserve">Miscalleneous </t>
  </si>
  <si>
    <t>leftover</t>
  </si>
  <si>
    <t>RAWCC Budget</t>
  </si>
  <si>
    <t>Discretionary Authority: Academic &amp; Advocacy Coordinator</t>
  </si>
  <si>
    <t>June 2021 Budget: $29,000</t>
  </si>
  <si>
    <t>Furniture</t>
  </si>
  <si>
    <t>-</t>
  </si>
  <si>
    <t>student endowement fund</t>
  </si>
  <si>
    <t>Printing</t>
  </si>
  <si>
    <t>Subject to change if online semester</t>
  </si>
  <si>
    <t>Stickers</t>
  </si>
  <si>
    <t>Equipment</t>
  </si>
  <si>
    <t xml:space="preserve">IT </t>
  </si>
  <si>
    <t>Events</t>
  </si>
  <si>
    <t>Food</t>
  </si>
  <si>
    <t>$200 for food and $200 honorarium for tabling for approx. 13 hours</t>
  </si>
  <si>
    <t>Workshop</t>
  </si>
  <si>
    <t>2 workshops per month + events</t>
  </si>
  <si>
    <t>Venues</t>
  </si>
  <si>
    <t>Accessibility</t>
  </si>
  <si>
    <t>Honararium</t>
  </si>
  <si>
    <t>Trainings</t>
  </si>
  <si>
    <t>Peer supporters</t>
  </si>
  <si>
    <t xml:space="preserve">Staff </t>
  </si>
  <si>
    <t>TOTAL RAWCC INITIATIVES</t>
  </si>
  <si>
    <t>Academic Initiatives Budget</t>
  </si>
  <si>
    <t>June 2021 Budget: $20,000</t>
  </si>
  <si>
    <t>Academic Initiatives</t>
  </si>
  <si>
    <t>Collaboration events</t>
  </si>
  <si>
    <t>JMAS Free Tax Clinic</t>
  </si>
  <si>
    <t>Speakers</t>
  </si>
  <si>
    <t>Workshops</t>
  </si>
  <si>
    <t>Survey Outreach</t>
  </si>
  <si>
    <t>Survey Incentives/prize</t>
  </si>
  <si>
    <t xml:space="preserve">Annual Undergraduate Survey consultant </t>
  </si>
  <si>
    <t>Committee Expenses</t>
  </si>
  <si>
    <t>TOTAL ACADEMIC INITIATIVES</t>
  </si>
  <si>
    <t>CENTRE FOR ADVOCACY TO BE COMPLETED</t>
  </si>
  <si>
    <t>Discretionary Authority: Advocacy Manager</t>
  </si>
  <si>
    <t>Revised 2019-2020</t>
  </si>
  <si>
    <t>Difference</t>
  </si>
  <si>
    <t>Negative Scenario</t>
  </si>
  <si>
    <t>set in contract at $21,000</t>
  </si>
  <si>
    <t>*money to come in, many employees are with WorkStudy</t>
  </si>
  <si>
    <t>put salaries in budget lines above</t>
  </si>
  <si>
    <t>ADVOCACY EXPENSES</t>
  </si>
  <si>
    <t>Addition of DocuSign (9000$)</t>
  </si>
  <si>
    <t>Training</t>
  </si>
  <si>
    <t>Crisis Prevention Training</t>
  </si>
  <si>
    <t>CPI 2-year Training Licence Feb 2020, will have to be renewed in Feb 2022</t>
  </si>
  <si>
    <t>Negotiation training</t>
  </si>
  <si>
    <t>This will be in May</t>
  </si>
  <si>
    <t>Remote training + shadowing</t>
  </si>
  <si>
    <t>Ongoing Staff training</t>
  </si>
  <si>
    <t>CPI for Staff since we will be back in person (subject to change if remote)</t>
  </si>
  <si>
    <t>Contingency</t>
  </si>
  <si>
    <t>Assistant Manager Training (subject to change if remote)</t>
  </si>
  <si>
    <t>BIPOC Initiatives Budget</t>
  </si>
  <si>
    <t>Discretionary Authority: Finance Coordinator &amp; External and Mobilization Coordinator</t>
  </si>
  <si>
    <t>Budget June 2021: 30000$</t>
  </si>
  <si>
    <t>Funding Grants</t>
  </si>
  <si>
    <t>Uzuri</t>
  </si>
  <si>
    <t>What Lies Behind</t>
  </si>
  <si>
    <t>First Voices Week</t>
  </si>
  <si>
    <t>28 MOMENTS OF BLACK CANADIAN HISTORY BUDGET</t>
  </si>
  <si>
    <t>FLY</t>
  </si>
  <si>
    <t>PLANET BASED COOKING</t>
  </si>
  <si>
    <t>Grants</t>
  </si>
  <si>
    <t>$ -</t>
  </si>
  <si>
    <t>Bursaries</t>
  </si>
  <si>
    <t>Remaining Funding Grants to Allocate</t>
  </si>
  <si>
    <t>Bursaries out of BIPOC not bursaries</t>
  </si>
  <si>
    <t>November Launch</t>
  </si>
  <si>
    <t>Black History Month</t>
  </si>
  <si>
    <t>Women in Leadership</t>
  </si>
  <si>
    <t>Asian Heritage Month</t>
  </si>
  <si>
    <t>BIPOC Therapy</t>
  </si>
  <si>
    <t>Decolonizing Concordia</t>
  </si>
  <si>
    <t>Lunar Year</t>
  </si>
  <si>
    <t>First People week</t>
  </si>
  <si>
    <t>Jewish Heritage Month</t>
  </si>
  <si>
    <t>Indigenous History Month</t>
  </si>
  <si>
    <t>Miscellanious</t>
  </si>
  <si>
    <t>Remaining Funds for Events</t>
  </si>
  <si>
    <t>Previous year Expenditures</t>
  </si>
  <si>
    <t>TOTAL BIPOC Initiatives</t>
  </si>
  <si>
    <t>Campaigns Budget</t>
  </si>
  <si>
    <t>Discretionary Authority: External &amp; Mobilizations Coordinator</t>
  </si>
  <si>
    <t>Budget 2019: $50000</t>
  </si>
  <si>
    <t>Actuals-to-date</t>
  </si>
  <si>
    <t>Allocated Grants</t>
  </si>
  <si>
    <t>Remaining 2018-19</t>
  </si>
  <si>
    <t>Printing, Outreach &amp; Advertizing</t>
  </si>
  <si>
    <t>Mezz Banner</t>
  </si>
  <si>
    <t>Art Supplies</t>
  </si>
  <si>
    <t>Press Releases + Media Services</t>
  </si>
  <si>
    <t>Press Releases</t>
  </si>
  <si>
    <t>Subscription/CNW services</t>
  </si>
  <si>
    <t>Social Media</t>
  </si>
  <si>
    <t>Conference/Traveling Expenses</t>
  </si>
  <si>
    <t>Travel/Bus Rental</t>
  </si>
  <si>
    <t>Conferences/Training</t>
  </si>
  <si>
    <t>External Student Meetings</t>
  </si>
  <si>
    <t>Extra Room Bookings</t>
  </si>
  <si>
    <t>Booking Fees and Services</t>
  </si>
  <si>
    <t>Subject to change with return to in person events</t>
  </si>
  <si>
    <t>Mobilization and Campaign Fund</t>
  </si>
  <si>
    <t>Mobilization fund</t>
  </si>
  <si>
    <t>Annual Campaign</t>
  </si>
  <si>
    <t>Climate Justice/Sustainability</t>
  </si>
  <si>
    <t>Empowering women</t>
  </si>
  <si>
    <t>Survey Costs/incentives</t>
  </si>
  <si>
    <t>Tuition hikes</t>
  </si>
  <si>
    <t>Mental Health</t>
  </si>
  <si>
    <t>Anti-racism campaign</t>
  </si>
  <si>
    <t>Collaboration Expenses</t>
  </si>
  <si>
    <t>Annual Campaign collaboration</t>
  </si>
  <si>
    <t>Internship collaboration</t>
  </si>
  <si>
    <t>Divest collaboration</t>
  </si>
  <si>
    <t>Food Accessibility Coalition Revenue</t>
  </si>
  <si>
    <t>Food accessibility collaboration</t>
  </si>
  <si>
    <t>Solidarity Accross Borders</t>
  </si>
  <si>
    <t>Internal collaboration grants</t>
  </si>
  <si>
    <t>External collaboration grants</t>
  </si>
  <si>
    <t>Annual Campaigns</t>
  </si>
  <si>
    <t>Sexual Violence Campaign</t>
  </si>
  <si>
    <t>Event Hosting</t>
  </si>
  <si>
    <t>Demonstration</t>
  </si>
  <si>
    <t>Mobilization Events</t>
  </si>
  <si>
    <t>Online Events</t>
  </si>
  <si>
    <t>IF fall +winter semester online</t>
  </si>
  <si>
    <t>Subject to change if no return to in person events</t>
  </si>
  <si>
    <t>Budget for winter semester = Covid relief food basket</t>
  </si>
  <si>
    <t>Networking brunch</t>
  </si>
  <si>
    <t xml:space="preserve">Internal   </t>
  </si>
  <si>
    <t>Covid Relief projects</t>
  </si>
  <si>
    <t>TOTAL CAMPAIGNS Initiatives</t>
  </si>
  <si>
    <t>Clubs Fair</t>
  </si>
  <si>
    <t>Community Action Fund</t>
  </si>
  <si>
    <t>THIS SHEET DOES NOT HAVE THE COMPLETE CAF BREAKDOWN</t>
  </si>
  <si>
    <t>Discretionary Authority: Community Action Fund Committee</t>
  </si>
  <si>
    <t>Budget June 2019: $50,000 (from SSAELC)</t>
  </si>
  <si>
    <t>Approved Amount</t>
  </si>
  <si>
    <t>Period</t>
  </si>
  <si>
    <t>Number of Applications</t>
  </si>
  <si>
    <t>Total Amount Requested</t>
  </si>
  <si>
    <t>Total Amount Approved</t>
  </si>
  <si>
    <t>Strike Support</t>
  </si>
  <si>
    <t>Summer/sept</t>
  </si>
  <si>
    <t>Reserved funding for strike support</t>
  </si>
  <si>
    <t>October</t>
  </si>
  <si>
    <t>November</t>
  </si>
  <si>
    <t>December</t>
  </si>
  <si>
    <t>January</t>
  </si>
  <si>
    <t>Approved Grants</t>
  </si>
  <si>
    <t>February</t>
  </si>
  <si>
    <t>Black is the Warmest Color</t>
  </si>
  <si>
    <t>March</t>
  </si>
  <si>
    <t>Euphorie dans le genre, Trans March</t>
  </si>
  <si>
    <t>April</t>
  </si>
  <si>
    <t>Solidarity Across Borders, Lucy Campaign</t>
  </si>
  <si>
    <t>May</t>
  </si>
  <si>
    <t>Sidetracks Screen printing Collective</t>
  </si>
  <si>
    <t>Striking Memories</t>
  </si>
  <si>
    <t>Vectors of Invisibility, Symposium</t>
  </si>
  <si>
    <t>Culture Shock</t>
  </si>
  <si>
    <t>ICOP JMSB</t>
  </si>
  <si>
    <t>FIFEQ</t>
  </si>
  <si>
    <t>For Us Girl</t>
  </si>
  <si>
    <t>Status for Omar</t>
  </si>
  <si>
    <t>Their body stickers</t>
  </si>
  <si>
    <t>Throw Poetry</t>
  </si>
  <si>
    <t>Environmental Racism</t>
  </si>
  <si>
    <t>MSA Carpets</t>
  </si>
  <si>
    <t>Mystik Mamadou</t>
  </si>
  <si>
    <t>Blackout Theatre</t>
  </si>
  <si>
    <t>Mtl CUTE</t>
  </si>
  <si>
    <t>TWIG tree union</t>
  </si>
  <si>
    <t>TOTAL COMMUNITY ACTION FUND</t>
  </si>
  <si>
    <t>5915 -Design &amp; Communications</t>
  </si>
  <si>
    <t>Discretionary Authority: Student Life Coordinator</t>
  </si>
  <si>
    <t>Budget June 2021-2022</t>
  </si>
  <si>
    <t>Revised Budget 2019</t>
  </si>
  <si>
    <t>Actuals</t>
  </si>
  <si>
    <t>Equipment &amp; Miscellaneous</t>
  </si>
  <si>
    <t>Video/Photo Equipment</t>
  </si>
  <si>
    <t>Lapel mics/podcast equipment</t>
  </si>
  <si>
    <t>Miscellaneous</t>
  </si>
  <si>
    <t>Equipement Stipend</t>
  </si>
  <si>
    <t>Advertisements</t>
  </si>
  <si>
    <t>Social media ads</t>
  </si>
  <si>
    <t>Printed general CSU promo materials</t>
  </si>
  <si>
    <t>General CSU banners</t>
  </si>
  <si>
    <t>On-campus ad space buys</t>
  </si>
  <si>
    <t>CASA ads for Services</t>
  </si>
  <si>
    <t>Video Production</t>
  </si>
  <si>
    <t>Will vary depending on if in person</t>
  </si>
  <si>
    <t>ECA ads for Services</t>
  </si>
  <si>
    <t>Subscriptions</t>
  </si>
  <si>
    <t>part of IT budget, not here</t>
  </si>
  <si>
    <t>Adobe creative cloud</t>
  </si>
  <si>
    <t>Shutterstock</t>
  </si>
  <si>
    <t>Mailchimp</t>
  </si>
  <si>
    <t>Jotform</t>
  </si>
  <si>
    <t>Lynda.com</t>
  </si>
  <si>
    <t>Milanote</t>
  </si>
  <si>
    <t>$9/month</t>
  </si>
  <si>
    <t>New fonts &amp; typefaces</t>
  </si>
  <si>
    <t>TOTAL DESIGN &amp; COMMUNICATIONS</t>
  </si>
  <si>
    <t>Budget 2018</t>
  </si>
  <si>
    <t>add $20,000</t>
  </si>
  <si>
    <t>separate the grant here</t>
  </si>
  <si>
    <t>Office Supplies</t>
  </si>
  <si>
    <t>added $1,200</t>
  </si>
  <si>
    <t>Included is Docusign for 9000$</t>
  </si>
  <si>
    <t>added $3,000</t>
  </si>
  <si>
    <t>added $750</t>
  </si>
  <si>
    <t>subtracted $10,000</t>
  </si>
  <si>
    <t>Legal Information Clinic Budget</t>
  </si>
  <si>
    <t>Discretionary Authority: LIC Manager via Academic &amp; Advocacy Coordinator</t>
  </si>
  <si>
    <t>Budget June 2021</t>
  </si>
  <si>
    <t>Expense</t>
  </si>
  <si>
    <t>All Other Expenses</t>
  </si>
  <si>
    <t>LIC - FOOD FOR TRAINING</t>
  </si>
  <si>
    <t>Breakdown of "LIC Expenses" Line</t>
  </si>
  <si>
    <t>Legal Library</t>
  </si>
  <si>
    <t>Professional Associations</t>
  </si>
  <si>
    <t>Publicity</t>
  </si>
  <si>
    <t>Information Sessions</t>
  </si>
  <si>
    <t>DocuSign</t>
  </si>
  <si>
    <t>IT (Salesforce Licensing)</t>
  </si>
  <si>
    <t>Other (volunteer appreciation, cellphone, etc)</t>
  </si>
  <si>
    <t>TOTAL LIC EXPENSES</t>
  </si>
  <si>
    <t>Loyola Initiatives Budget</t>
  </si>
  <si>
    <t>Discretionary Authority: Loyola Coordinator</t>
  </si>
  <si>
    <t>June 2021 Budget: $15000</t>
  </si>
  <si>
    <t xml:space="preserve">External </t>
  </si>
  <si>
    <t xml:space="preserve">Event </t>
  </si>
  <si>
    <t>Froshbite</t>
  </si>
  <si>
    <t>Orientation</t>
  </si>
  <si>
    <t>Career Day</t>
  </si>
  <si>
    <t>Loyola Speakers</t>
  </si>
  <si>
    <t>Speaker fees</t>
  </si>
  <si>
    <t>Community Engagement</t>
  </si>
  <si>
    <t>Survey incentives</t>
  </si>
  <si>
    <t>TOTAL LOYOLA INITIATIVES</t>
  </si>
  <si>
    <t>Office Expenses</t>
  </si>
  <si>
    <t xml:space="preserve">Budget June 2019: </t>
  </si>
  <si>
    <t>Revised Budget</t>
  </si>
  <si>
    <t>Office &amp; Event Supplies</t>
  </si>
  <si>
    <t xml:space="preserve">Staples </t>
  </si>
  <si>
    <t xml:space="preserve">(office suplies, </t>
  </si>
  <si>
    <t>(event supplies, disposable cups and cuttlery and gloves)</t>
  </si>
  <si>
    <t xml:space="preserve">Novexo </t>
  </si>
  <si>
    <t>Iron Mountain</t>
  </si>
  <si>
    <t>archive boxes</t>
  </si>
  <si>
    <t xml:space="preserve">Denis </t>
  </si>
  <si>
    <t>(furniture like office chairs)</t>
  </si>
  <si>
    <t>Amazon</t>
  </si>
  <si>
    <t xml:space="preserve">Costco </t>
  </si>
  <si>
    <t>(applicances)</t>
  </si>
  <si>
    <t xml:space="preserve">Amazon </t>
  </si>
  <si>
    <t>Concordia Community Solidarity Coop Bookstore (CCSCB)</t>
  </si>
  <si>
    <t>paper for printer</t>
  </si>
  <si>
    <t>Frigo Vert</t>
  </si>
  <si>
    <t>coffee and giveaway stuff</t>
  </si>
  <si>
    <t>Ikea</t>
  </si>
  <si>
    <t xml:space="preserve"> (kitchen cuttlery and cups)</t>
  </si>
  <si>
    <t>Denis</t>
  </si>
  <si>
    <t>commercial more expensive but more durable)</t>
  </si>
  <si>
    <t xml:space="preserve">Oburo </t>
  </si>
  <si>
    <t>(commercial furniture like cafeteria tables</t>
  </si>
  <si>
    <t>15k approximate for cafeteria tables on 7th of equivalent calibre. Possible SSAELC fund</t>
  </si>
  <si>
    <t>NuLook</t>
  </si>
  <si>
    <t>L'Office</t>
  </si>
  <si>
    <t xml:space="preserve">Santropol </t>
  </si>
  <si>
    <t>coffee</t>
  </si>
  <si>
    <t>Concordia Bookstore</t>
  </si>
  <si>
    <t>key request forms, VoIP phone sets (Voice over IP)</t>
  </si>
  <si>
    <t>Concordia Greenhouse</t>
  </si>
  <si>
    <t>plants</t>
  </si>
  <si>
    <t>&gt;50% when stuff breaks</t>
  </si>
  <si>
    <t>Gifts Cards &amp; Baskets</t>
  </si>
  <si>
    <t xml:space="preserve">december : $500 for different office individuals </t>
  </si>
  <si>
    <t>halloween: $600 little bags for daycare kids</t>
  </si>
  <si>
    <t xml:space="preserve">july: $750 employee handbook scavenger hunt gift </t>
  </si>
  <si>
    <t>Orientation Budget</t>
  </si>
  <si>
    <t>Discretionary Authority: Student LifeCoordinator</t>
  </si>
  <si>
    <t>Budget June 2019: $110,000</t>
  </si>
  <si>
    <t>External Budget</t>
  </si>
  <si>
    <t>Clubs Budget</t>
  </si>
  <si>
    <t>Open Air Pub</t>
  </si>
  <si>
    <t>Movie Night with Tranna Wintour</t>
  </si>
  <si>
    <t>Welcome Coffee</t>
  </si>
  <si>
    <t>Stargazing</t>
  </si>
  <si>
    <t>Community Street Fair</t>
  </si>
  <si>
    <t>Vaudeville variety Show</t>
  </si>
  <si>
    <t>Panel/Speaker</t>
  </si>
  <si>
    <t>Party at the Quad</t>
  </si>
  <si>
    <t>Student-Parent BBQ</t>
  </si>
  <si>
    <t>Promotional &amp; Materials</t>
  </si>
  <si>
    <t>Tote bags</t>
  </si>
  <si>
    <t>Totebag delivery</t>
  </si>
  <si>
    <t>Mugs</t>
  </si>
  <si>
    <t>Burlesque giveaway</t>
  </si>
  <si>
    <t>Soaps</t>
  </si>
  <si>
    <t>Lunch containers</t>
  </si>
  <si>
    <t>Seeds &amp; sprouting kits</t>
  </si>
  <si>
    <t>Toothbrushes</t>
  </si>
  <si>
    <t>T-shirts</t>
  </si>
  <si>
    <t>Pamphlets</t>
  </si>
  <si>
    <t>Postcards</t>
  </si>
  <si>
    <t>The Link advertisements</t>
  </si>
  <si>
    <t>Facebook ads</t>
  </si>
  <si>
    <t>Street banner</t>
  </si>
  <si>
    <t>Web hosting</t>
  </si>
  <si>
    <t>Food &amp; Alcohol</t>
  </si>
  <si>
    <t>Alcohol</t>
  </si>
  <si>
    <t>Condoms</t>
  </si>
  <si>
    <t>Parking</t>
  </si>
  <si>
    <t>Car Rental</t>
  </si>
  <si>
    <t>Parking Tickets</t>
  </si>
  <si>
    <t>Adirondack chairs</t>
  </si>
  <si>
    <t>Sherpa picnic baskets</t>
  </si>
  <si>
    <t>Beanbag chairs</t>
  </si>
  <si>
    <t>Orientation website template</t>
  </si>
  <si>
    <t>Waste Not, Want Not volunteers</t>
  </si>
  <si>
    <t>Discretionary</t>
  </si>
  <si>
    <t>Home Hardware cooking supplies, cups, etc</t>
  </si>
  <si>
    <t>Storage crate</t>
  </si>
  <si>
    <t>Winter Orientation</t>
  </si>
  <si>
    <t>Student Association Fair</t>
  </si>
  <si>
    <t>Communities of Care</t>
  </si>
  <si>
    <t>Maple taffy event</t>
  </si>
  <si>
    <t>Welcome Coffees</t>
  </si>
  <si>
    <t>Percolators</t>
  </si>
  <si>
    <t>TOTAL ORIENTATION</t>
  </si>
  <si>
    <t>Peer Support Recovery Service Budget</t>
  </si>
  <si>
    <t>Discretionary Authority: Peer Support Recovery Service Coordinator</t>
  </si>
  <si>
    <t>Approved Budget (May 2019): $29,500.00</t>
  </si>
  <si>
    <t>Notes: Council approved a budget of $29,500 of which $1500 must be used for peer supporters honoraria. Preparing the job description with CUPE, the job was re-classified as a Class 7 so the budget is revised slightly higher. Approving this budget at council will count as an amendment to the May 8 2019 resolution.</t>
  </si>
  <si>
    <t>Actuals to date</t>
  </si>
  <si>
    <t>Coordinator Salary &amp; Benefits</t>
  </si>
  <si>
    <t>Coordinator Salary</t>
  </si>
  <si>
    <t>Coordinator Benefits</t>
  </si>
  <si>
    <t>Operations Expenses</t>
  </si>
  <si>
    <t>Coordinator training</t>
  </si>
  <si>
    <t>Furniture &amp; Equipment</t>
  </si>
  <si>
    <t>Office Supplies &amp; Administrative</t>
  </si>
  <si>
    <t>Peer supporters honorarium</t>
  </si>
  <si>
    <t>Peer Support Training</t>
  </si>
  <si>
    <t>Peer supporters support and appreciation</t>
  </si>
  <si>
    <t>Snacks/Coffee</t>
  </si>
  <si>
    <t>Social</t>
  </si>
  <si>
    <t>Workshop facilitator honorarium ($50x18)</t>
  </si>
  <si>
    <t>reaching out to LIVE centre (DoS) for support</t>
  </si>
  <si>
    <t>Workshop materials ($50x18)</t>
  </si>
  <si>
    <t>Total Peer Support Recovery Service</t>
  </si>
  <si>
    <t>Speaker Series Budget</t>
  </si>
  <si>
    <t>Budget June 2021: $20000</t>
  </si>
  <si>
    <t>Rap Battles For Social Justice</t>
  </si>
  <si>
    <t>Loyola coordinator budget</t>
  </si>
  <si>
    <t>Political Debate</t>
  </si>
  <si>
    <t>Not happening this year</t>
  </si>
  <si>
    <t>Get Sustainable (Health Workshops)</t>
  </si>
  <si>
    <t>Collaboration event(s)</t>
  </si>
  <si>
    <t>Rap battle included here</t>
  </si>
  <si>
    <t>Anti-Consumerism Week</t>
  </si>
  <si>
    <t>Co-sponsorship</t>
  </si>
  <si>
    <t>Boycott Divestment and Sanctions</t>
  </si>
  <si>
    <t>Internal Collaboration Grants</t>
  </si>
  <si>
    <t>External Collaboration Grants</t>
  </si>
  <si>
    <t>TOTAL SPEAKER SERIES</t>
  </si>
  <si>
    <t>Student Life Initiatives Budget</t>
  </si>
  <si>
    <t>Social Events</t>
  </si>
  <si>
    <t>Student Parent Event (October)</t>
  </si>
  <si>
    <t>Wellness Week (November)</t>
  </si>
  <si>
    <t>Reggies Concert Series</t>
  </si>
  <si>
    <t>Sexpress Yourself (March)</t>
  </si>
  <si>
    <t>Anticonsumerism Week (March)</t>
  </si>
  <si>
    <t>Clothing Swap (March)</t>
  </si>
  <si>
    <t>End of Year Event (April)</t>
  </si>
  <si>
    <t xml:space="preserve">Academic </t>
  </si>
  <si>
    <t>Party Day</t>
  </si>
  <si>
    <t>Self-Defense Class</t>
  </si>
  <si>
    <t>Art Exposition (bidgala)</t>
  </si>
  <si>
    <t>Services</t>
  </si>
  <si>
    <t>Naloxone Workshops (2)</t>
  </si>
  <si>
    <t>Rapid HIV Testing Clinic</t>
  </si>
  <si>
    <t>Peer Support/Recovery Program</t>
  </si>
  <si>
    <t>Harm Reduction Honorarium</t>
  </si>
  <si>
    <t>Podcast</t>
  </si>
  <si>
    <t>Speaker Costs</t>
  </si>
  <si>
    <t>Ads (Banner, Social Media)</t>
  </si>
  <si>
    <t>Collaborations/Competition</t>
  </si>
  <si>
    <t>ASFA</t>
  </si>
  <si>
    <t>JMSB</t>
  </si>
  <si>
    <t>FASA</t>
  </si>
  <si>
    <t>GINA CODY</t>
  </si>
  <si>
    <t>TOTAL STUDENT LIFE</t>
  </si>
  <si>
    <t>Sustainability Initiatives Budget</t>
  </si>
  <si>
    <t>Discretionary Authority: Sustainability Coordinator</t>
  </si>
  <si>
    <t>Budget June 2021: $25000</t>
  </si>
  <si>
    <t>Projects</t>
  </si>
  <si>
    <t>Diva Cups</t>
  </si>
  <si>
    <t>Own GL now</t>
  </si>
  <si>
    <t>Sustainability Scholarships (Ben's)</t>
  </si>
  <si>
    <t>10 X 300$</t>
  </si>
  <si>
    <t>Sustainability Internship</t>
  </si>
  <si>
    <t>1 intern x $1000</t>
  </si>
  <si>
    <t>Don't Buy That - CUCCR Workshop Series</t>
  </si>
  <si>
    <t>Workshop series</t>
  </si>
  <si>
    <t>Sustainability Mixer</t>
  </si>
  <si>
    <t>Interfaculty Sustainability Conference</t>
  </si>
  <si>
    <t>Sustainability Funding Grants</t>
  </si>
  <si>
    <t>Grant allocations</t>
  </si>
  <si>
    <t>Waste Not, Want Not</t>
  </si>
  <si>
    <t>Waste Not, Want Not Endowment Fund Support</t>
  </si>
  <si>
    <t>External Grant</t>
  </si>
  <si>
    <t>Internal Grant</t>
  </si>
  <si>
    <t>Homeless Prevention Project</t>
  </si>
  <si>
    <t>Greening Project</t>
  </si>
  <si>
    <t>Carbon Off-setting</t>
  </si>
  <si>
    <t>TOTAL SUSTAINABILITY</t>
  </si>
  <si>
    <t>June</t>
  </si>
  <si>
    <t>July</t>
  </si>
  <si>
    <t>August</t>
  </si>
  <si>
    <t>September</t>
  </si>
  <si>
    <t>#</t>
  </si>
  <si>
    <t>(1/8th of the Docusign expense is GSA)</t>
  </si>
  <si>
    <t>Motion passed in 20-21, renewable contingent on SFCC Canada presenting their work each year at first September Council</t>
  </si>
  <si>
    <t>Hired new staff due to the overload of work services are experiencing</t>
  </si>
  <si>
    <t>increase due to staff seniority and CUPE</t>
  </si>
  <si>
    <t>Can vary with the situation of the university in the Winter semester</t>
  </si>
  <si>
    <t>Financed by saelc but not done budgeted for this year</t>
  </si>
  <si>
    <t>Can vary with the regulations in place</t>
  </si>
  <si>
    <t>None of staff staying on are on Work-Study</t>
  </si>
  <si>
    <t>6 facilitators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</si>
</sst>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quot;$&quot;* #,##0.00_-;_-&quot;$&quot;* &quot;-&quot;??_-;_-@_-"/>
    <numFmt numFmtId="43" formatCode="_-* #,##0.00_-;\-* #,##0.00_-;_-* &quot;-&quot;??_-;_-@_-"/>
    <numFmt numFmtId="164" formatCode="&quot;$&quot;#,##0_);[Red]\(&quot;$&quot;#,##0\)"/>
    <numFmt numFmtId="165" formatCode="&quot;$&quot;#,##0.00_);[Red]\(&quot;$&quot;#,##0.00\)"/>
    <numFmt numFmtId="166" formatCode="_(&quot;$&quot;* #,##0.00_);_(&quot;$&quot;* \(#,##0.00\);_(&quot;$&quot;* &quot;-&quot;??_);_(@_)"/>
    <numFmt numFmtId="167" formatCode="_(* #,##0.00_);_(* \(#,##0.00\);_(* &quot;-&quot;??_);_(@_)"/>
    <numFmt numFmtId="168" formatCode="_-* #,##0_-;\-* #,##0_-;_-* &quot;-&quot;??_-;_-@_-"/>
    <numFmt numFmtId="169" formatCode="_-* #,##0_-;\-\ #,##0_-;_-* &quot;-&quot;??_-;_-@_-"/>
    <numFmt numFmtId="170" formatCode="0.0000%"/>
    <numFmt numFmtId="171" formatCode="&quot;$&quot;#,##0.00"/>
    <numFmt numFmtId="172" formatCode="&quot;$&quot;#,##0"/>
    <numFmt numFmtId="173" formatCode="_(&quot;$&quot;* #,##0_);_(&quot;$&quot;* \(#,##0\);_(&quot;$&quot;* &quot;-&quot;??_);_(@_)"/>
    <numFmt numFmtId="175" formatCode="_-* #,##0.00_-;\-\ #,##0.00_-;_-* &quot;-&quot;??_-;_-@_-"/>
    <numFmt numFmtId="176" formatCode="_-* #,##0.0_-;\-* #,##0.0_-;_-* &quot;-&quot;?_-;_-@_-"/>
    <numFmt numFmtId="177" formatCode="_(* #,##0.0_);_(* \(#,##0.0\);_(* &quot;-&quot;?_);_(@_)"/>
    <numFmt numFmtId="178" formatCode="0_);[Red]\(0\)"/>
    <numFmt numFmtId="179" formatCode="_([$$-409]* #,##0.00_);_([$$-409]* \(#,##0.00\);_([$$-409]* &quot;-&quot;??_);_(@_)"/>
  </numFmts>
  <fonts count="77"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0"/>
      <name val="Arial"/>
      <family val="2"/>
    </font>
    <font>
      <b/>
      <sz val="10"/>
      <name val="Arial"/>
      <family val="2"/>
    </font>
    <font>
      <b/>
      <sz val="16"/>
      <color theme="0"/>
      <name val="Arial"/>
      <family val="2"/>
    </font>
    <font>
      <b/>
      <sz val="11"/>
      <name val="Arial"/>
      <family val="2"/>
    </font>
    <font>
      <sz val="12"/>
      <name val="Arial"/>
      <family val="2"/>
    </font>
    <font>
      <sz val="9"/>
      <color indexed="81"/>
      <name val="Tahoma"/>
      <family val="2"/>
    </font>
    <font>
      <b/>
      <sz val="9"/>
      <color indexed="81"/>
      <name val="Tahoma"/>
      <family val="2"/>
    </font>
    <font>
      <sz val="11"/>
      <color rgb="FF9C0006"/>
      <name val="Calibri"/>
      <family val="2"/>
      <scheme val="minor"/>
    </font>
    <font>
      <sz val="11"/>
      <color rgb="FF9C6500"/>
      <name val="Calibri"/>
      <family val="2"/>
      <scheme val="minor"/>
    </font>
    <font>
      <sz val="10"/>
      <color theme="1"/>
      <name val="Arial"/>
      <family val="2"/>
    </font>
    <font>
      <b/>
      <sz val="20"/>
      <color theme="1"/>
      <name val="Calibri"/>
      <family val="2"/>
      <scheme val="minor"/>
    </font>
    <font>
      <sz val="20"/>
      <color theme="1"/>
      <name val="Calibri"/>
      <family val="2"/>
      <scheme val="minor"/>
    </font>
    <font>
      <b/>
      <sz val="14"/>
      <color theme="1"/>
      <name val="Calibri"/>
      <family val="2"/>
      <scheme val="minor"/>
    </font>
    <font>
      <sz val="13"/>
      <color theme="1"/>
      <name val="Calibri"/>
      <family val="2"/>
      <scheme val="minor"/>
    </font>
    <font>
      <sz val="13"/>
      <color rgb="FFFF0000"/>
      <name val="Calibri"/>
      <family val="2"/>
      <scheme val="minor"/>
    </font>
    <font>
      <b/>
      <sz val="10"/>
      <color theme="1"/>
      <name val="Arial"/>
      <family val="2"/>
    </font>
    <font>
      <sz val="11"/>
      <color rgb="FF000000"/>
      <name val="Calibri"/>
      <family val="2"/>
      <scheme val="minor"/>
    </font>
    <font>
      <b/>
      <sz val="14"/>
      <name val="Arial"/>
      <family val="2"/>
    </font>
    <font>
      <sz val="10"/>
      <color rgb="FF000000"/>
      <name val="Arial"/>
      <family val="2"/>
    </font>
    <font>
      <b/>
      <sz val="10"/>
      <color rgb="FF000000"/>
      <name val="Arial"/>
      <family val="2"/>
    </font>
    <font>
      <sz val="10"/>
      <color theme="4" tint="0.39997558519241921"/>
      <name val="Arial"/>
      <family val="2"/>
    </font>
    <font>
      <b/>
      <sz val="12"/>
      <color theme="1"/>
      <name val="Arial"/>
      <family val="2"/>
    </font>
    <font>
      <b/>
      <sz val="10"/>
      <color rgb="FF000000"/>
      <name val="Calibri"/>
      <family val="2"/>
    </font>
    <font>
      <b/>
      <sz val="12"/>
      <color theme="0"/>
      <name val="Arial"/>
      <family val="2"/>
    </font>
    <font>
      <b/>
      <sz val="10"/>
      <color theme="0"/>
      <name val="Arial"/>
      <family val="2"/>
    </font>
    <font>
      <sz val="12"/>
      <color theme="1"/>
      <name val="Arial"/>
      <family val="2"/>
    </font>
    <font>
      <b/>
      <sz val="11"/>
      <color rgb="FF000000"/>
      <name val="Calibri"/>
      <family val="2"/>
      <scheme val="minor"/>
    </font>
    <font>
      <b/>
      <sz val="20"/>
      <color theme="0"/>
      <name val="Calibri"/>
      <family val="2"/>
      <scheme val="minor"/>
    </font>
    <font>
      <b/>
      <sz val="11"/>
      <color theme="0"/>
      <name val="Calibri"/>
      <family val="2"/>
      <scheme val="minor"/>
    </font>
    <font>
      <sz val="11"/>
      <color theme="0"/>
      <name val="Calibri"/>
      <family val="2"/>
      <scheme val="minor"/>
    </font>
    <font>
      <b/>
      <sz val="18"/>
      <color theme="0"/>
      <name val="Arial"/>
      <family val="2"/>
    </font>
    <font>
      <sz val="10"/>
      <color theme="0"/>
      <name val="Arial"/>
      <family val="2"/>
    </font>
    <font>
      <b/>
      <sz val="11"/>
      <color theme="0"/>
      <name val="Arial"/>
      <family val="2"/>
    </font>
    <font>
      <b/>
      <sz val="12"/>
      <name val="Arial"/>
      <family val="2"/>
    </font>
    <font>
      <sz val="10"/>
      <color theme="1"/>
      <name val="Calibri"/>
      <family val="2"/>
      <scheme val="minor"/>
    </font>
    <font>
      <sz val="11"/>
      <color theme="0"/>
      <name val="Arial"/>
      <family val="2"/>
    </font>
    <font>
      <b/>
      <sz val="14"/>
      <color rgb="FF006100"/>
      <name val="Arial"/>
      <family val="2"/>
    </font>
    <font>
      <sz val="11"/>
      <color theme="1"/>
      <name val="Arial"/>
      <family val="2"/>
    </font>
    <font>
      <sz val="11"/>
      <color rgb="FF9C6500"/>
      <name val="Arial"/>
      <family val="2"/>
    </font>
    <font>
      <sz val="11"/>
      <color rgb="FF9C0006"/>
      <name val="Arial"/>
      <family val="2"/>
    </font>
    <font>
      <b/>
      <sz val="11"/>
      <color theme="1"/>
      <name val="Arial"/>
      <family val="2"/>
    </font>
    <font>
      <sz val="11"/>
      <color rgb="FF006100"/>
      <name val="Arial"/>
      <family val="2"/>
    </font>
    <font>
      <b/>
      <sz val="14"/>
      <color theme="1"/>
      <name val="Arial"/>
      <family val="2"/>
    </font>
    <font>
      <sz val="11"/>
      <color rgb="FF000000"/>
      <name val="Times New Roman"/>
      <family val="1"/>
    </font>
    <font>
      <sz val="10"/>
      <color rgb="FF000000"/>
      <name val="Times New Roman"/>
      <family val="1"/>
    </font>
    <font>
      <b/>
      <sz val="11"/>
      <color rgb="FF000000"/>
      <name val="Calibri"/>
      <family val="2"/>
    </font>
    <font>
      <sz val="14"/>
      <color theme="1"/>
      <name val="Calibri"/>
      <family val="2"/>
      <scheme val="minor"/>
    </font>
    <font>
      <b/>
      <i/>
      <sz val="11"/>
      <color theme="1"/>
      <name val="Calibri"/>
      <family val="2"/>
      <scheme val="minor"/>
    </font>
    <font>
      <b/>
      <sz val="14"/>
      <name val="Calibri"/>
      <family val="2"/>
      <scheme val="minor"/>
    </font>
    <font>
      <sz val="8"/>
      <color theme="1"/>
      <name val="Arial"/>
      <family val="2"/>
    </font>
    <font>
      <sz val="10"/>
      <color rgb="FF006100"/>
      <name val="Arial"/>
      <family val="2"/>
    </font>
    <font>
      <sz val="11"/>
      <name val="Arial"/>
      <family val="2"/>
    </font>
    <font>
      <b/>
      <sz val="14"/>
      <color theme="0"/>
      <name val="Arial"/>
      <family val="2"/>
    </font>
    <font>
      <sz val="10"/>
      <color rgb="FF000000"/>
      <name val="Arial"/>
      <family val="2"/>
    </font>
    <font>
      <sz val="8"/>
      <name val="Calibri"/>
      <family val="2"/>
      <scheme val="minor"/>
    </font>
    <font>
      <sz val="12"/>
      <color theme="1"/>
      <name val="Calibri"/>
      <family val="2"/>
      <scheme val="minor"/>
    </font>
    <font>
      <b/>
      <sz val="14"/>
      <color theme="0"/>
      <name val="Calibri"/>
      <family val="2"/>
      <scheme val="minor"/>
    </font>
    <font>
      <b/>
      <sz val="12"/>
      <color theme="1"/>
      <name val="Calibri"/>
      <family val="2"/>
      <scheme val="minor"/>
    </font>
    <font>
      <b/>
      <sz val="13"/>
      <color theme="1"/>
      <name val="Arial"/>
      <family val="2"/>
    </font>
    <font>
      <b/>
      <sz val="11"/>
      <color rgb="FFFFFFFF"/>
      <name val="Arial"/>
      <family val="2"/>
    </font>
    <font>
      <b/>
      <sz val="11"/>
      <color rgb="FFFFFFFF"/>
      <name val="Calibri"/>
      <family val="2"/>
      <scheme val="minor"/>
    </font>
    <font>
      <b/>
      <sz val="12"/>
      <color rgb="FFFFFFFF"/>
      <name val="Arial"/>
      <family val="2"/>
    </font>
    <font>
      <sz val="10"/>
      <color rgb="FFFF0000"/>
      <name val="Arial"/>
      <family val="2"/>
    </font>
    <font>
      <b/>
      <sz val="10"/>
      <color rgb="FFFFFFFF"/>
      <name val="Arial"/>
      <family val="2"/>
    </font>
    <font>
      <b/>
      <sz val="11"/>
      <color rgb="FF9C6500"/>
      <name val="Arial"/>
      <family val="2"/>
    </font>
    <font>
      <b/>
      <sz val="14"/>
      <color rgb="FF000000"/>
      <name val="Calibri"/>
      <family val="2"/>
      <scheme val="minor"/>
    </font>
    <font>
      <sz val="11"/>
      <color rgb="FF000000"/>
      <name val="Arial"/>
      <family val="2"/>
    </font>
    <font>
      <sz val="10"/>
      <color theme="1"/>
      <name val="Arial"/>
    </font>
    <font>
      <b/>
      <sz val="12"/>
      <color theme="0"/>
      <name val="Arial"/>
    </font>
    <font>
      <b/>
      <sz val="10"/>
      <color rgb="FF000000"/>
      <name val="Calibri"/>
    </font>
    <font>
      <b/>
      <sz val="13"/>
      <color theme="1"/>
      <name val="Arial"/>
    </font>
    <font>
      <b/>
      <sz val="18"/>
      <color theme="0"/>
      <name val="Arial"/>
    </font>
    <font>
      <sz val="12"/>
      <color rgb="FF000000"/>
      <name val="Times New Roman"/>
      <family val="1"/>
    </font>
  </fonts>
  <fills count="42">
    <fill>
      <patternFill patternType="none"/>
    </fill>
    <fill>
      <patternFill patternType="gray125"/>
    </fill>
    <fill>
      <patternFill patternType="solid">
        <fgColor rgb="FFC6EFCE"/>
      </patternFill>
    </fill>
    <fill>
      <patternFill patternType="solid">
        <fgColor rgb="FFFFFF00"/>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patternFill>
    </fill>
    <fill>
      <patternFill patternType="solid">
        <fgColor theme="5"/>
        <bgColor indexed="64"/>
      </patternFill>
    </fill>
    <fill>
      <patternFill patternType="solid">
        <fgColor theme="8"/>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FFC000"/>
        <bgColor indexed="64"/>
      </patternFill>
    </fill>
    <fill>
      <patternFill patternType="solid">
        <fgColor theme="9" tint="-0.249977111117893"/>
        <bgColor indexed="64"/>
      </patternFill>
    </fill>
    <fill>
      <patternFill patternType="solid">
        <fgColor theme="2"/>
        <bgColor indexed="64"/>
      </patternFill>
    </fill>
    <fill>
      <patternFill patternType="solid">
        <fgColor rgb="FFFD7B7B"/>
        <bgColor indexed="64"/>
      </patternFill>
    </fill>
    <fill>
      <patternFill patternType="solid">
        <fgColor theme="8" tint="0.79998168889431442"/>
        <bgColor indexed="64"/>
      </patternFill>
    </fill>
    <fill>
      <patternFill patternType="solid">
        <fgColor rgb="FFFEBABA"/>
        <bgColor indexed="64"/>
      </patternFill>
    </fill>
    <fill>
      <patternFill patternType="solid">
        <fgColor rgb="FFFFFFFF"/>
        <bgColor indexed="64"/>
      </patternFill>
    </fill>
    <fill>
      <patternFill patternType="solid">
        <fgColor rgb="FF000000"/>
        <bgColor indexed="64"/>
      </patternFill>
    </fill>
    <fill>
      <patternFill patternType="solid">
        <fgColor rgb="FFBFBFBF"/>
        <bgColor indexed="64"/>
      </patternFill>
    </fill>
    <fill>
      <patternFill patternType="solid">
        <fgColor rgb="FFE2EFDA"/>
        <bgColor indexed="64"/>
      </patternFill>
    </fill>
    <fill>
      <patternFill patternType="solid">
        <fgColor rgb="FF0070C0"/>
        <bgColor indexed="64"/>
      </patternFill>
    </fill>
    <fill>
      <patternFill patternType="solid">
        <fgColor rgb="FFFFE699"/>
        <bgColor indexed="64"/>
      </patternFill>
    </fill>
    <fill>
      <patternFill patternType="solid">
        <fgColor rgb="FFFFD966"/>
        <bgColor indexed="64"/>
      </patternFill>
    </fill>
    <fill>
      <patternFill patternType="solid">
        <fgColor rgb="FFFFD966"/>
        <bgColor rgb="FFFFD966"/>
      </patternFill>
    </fill>
    <fill>
      <patternFill patternType="solid">
        <fgColor rgb="FFC6E0B4"/>
        <bgColor indexed="64"/>
      </patternFill>
    </fill>
    <fill>
      <patternFill patternType="solid">
        <fgColor rgb="FF8EA9DB"/>
        <bgColor indexed="64"/>
      </patternFill>
    </fill>
    <fill>
      <patternFill patternType="solid">
        <fgColor theme="7"/>
        <bgColor indexed="64"/>
      </patternFill>
    </fill>
  </fills>
  <borders count="1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ck">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thin">
        <color indexed="64"/>
      </right>
      <top style="medium">
        <color indexed="64"/>
      </top>
      <bottom/>
      <diagonal/>
    </border>
    <border>
      <left style="thick">
        <color indexed="64"/>
      </left>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top style="medium">
        <color indexed="64"/>
      </top>
      <bottom style="thick">
        <color indexed="64"/>
      </bottom>
      <diagonal/>
    </border>
    <border>
      <left style="thin">
        <color indexed="64"/>
      </left>
      <right/>
      <top/>
      <bottom style="thick">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medium">
        <color indexed="64"/>
      </top>
      <bottom style="medium">
        <color indexed="64"/>
      </bottom>
      <diagonal/>
    </border>
    <border>
      <left style="medium">
        <color indexed="64"/>
      </left>
      <right style="thin">
        <color rgb="FF000000"/>
      </right>
      <top style="thin">
        <color rgb="FF000000"/>
      </top>
      <bottom style="thin">
        <color rgb="FF000000"/>
      </bottom>
      <diagonal/>
    </border>
    <border>
      <left/>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indexed="64"/>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indexed="64"/>
      </top>
      <bottom style="medium">
        <color indexed="64"/>
      </bottom>
      <diagonal/>
    </border>
    <border>
      <left style="medium">
        <color rgb="FF000000"/>
      </left>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style="medium">
        <color indexed="64"/>
      </left>
      <right style="medium">
        <color indexed="64"/>
      </right>
      <top style="medium">
        <color rgb="FF000000"/>
      </top>
      <bottom style="medium">
        <color indexed="6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style="medium">
        <color rgb="FF000000"/>
      </bottom>
      <diagonal/>
    </border>
    <border>
      <left/>
      <right style="medium">
        <color indexed="64"/>
      </right>
      <top style="medium">
        <color rgb="FF000000"/>
      </top>
      <bottom/>
      <diagonal/>
    </border>
    <border>
      <left/>
      <right style="medium">
        <color indexed="64"/>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indexed="64"/>
      </right>
      <top style="medium">
        <color rgb="FF000000"/>
      </top>
      <bottom style="medium">
        <color rgb="FF000000"/>
      </bottom>
      <diagonal/>
    </border>
    <border>
      <left style="medium">
        <color indexed="64"/>
      </left>
      <right/>
      <top/>
      <bottom style="medium">
        <color rgb="FF000000"/>
      </bottom>
      <diagonal/>
    </border>
    <border>
      <left style="medium">
        <color indexed="64"/>
      </left>
      <right style="medium">
        <color rgb="FF000000"/>
      </right>
      <top/>
      <bottom/>
      <diagonal/>
    </border>
    <border>
      <left/>
      <right style="medium">
        <color indexed="64"/>
      </right>
      <top style="medium">
        <color indexed="64"/>
      </top>
      <bottom style="medium">
        <color rgb="FF000000"/>
      </bottom>
      <diagonal/>
    </border>
    <border>
      <left/>
      <right style="medium">
        <color rgb="FF000000"/>
      </right>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
      <left style="medium">
        <color rgb="FF000000"/>
      </left>
      <right/>
      <top/>
      <bottom style="medium">
        <color rgb="FF000000"/>
      </bottom>
      <diagonal/>
    </border>
    <border>
      <left style="medium">
        <color rgb="FF000000"/>
      </left>
      <right/>
      <top style="medium">
        <color indexed="64"/>
      </top>
      <bottom/>
      <diagonal/>
    </border>
    <border>
      <left/>
      <right/>
      <top/>
      <bottom style="thin">
        <color rgb="FF000000"/>
      </bottom>
      <diagonal/>
    </border>
    <border>
      <left style="thin">
        <color indexed="64"/>
      </left>
      <right/>
      <top/>
      <bottom style="medium">
        <color rgb="FF000000"/>
      </bottom>
      <diagonal/>
    </border>
    <border>
      <left style="medium">
        <color indexed="64"/>
      </left>
      <right/>
      <top style="medium">
        <color rgb="FF000000"/>
      </top>
      <bottom/>
      <diagonal/>
    </border>
    <border>
      <left/>
      <right/>
      <top style="medium">
        <color rgb="FF000000"/>
      </top>
      <bottom/>
      <diagonal/>
    </border>
    <border>
      <left/>
      <right/>
      <top style="thin">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thin">
        <color rgb="FF000000"/>
      </left>
      <right/>
      <top/>
      <bottom style="medium">
        <color rgb="FF000000"/>
      </bottom>
      <diagonal/>
    </border>
    <border>
      <left/>
      <right style="thin">
        <color rgb="FF000000"/>
      </right>
      <top/>
      <bottom style="thin">
        <color rgb="FF000000"/>
      </bottom>
      <diagonal/>
    </border>
    <border>
      <left style="medium">
        <color indexed="64"/>
      </left>
      <right style="medium">
        <color rgb="FF000000"/>
      </right>
      <top style="medium">
        <color rgb="FF000000"/>
      </top>
      <bottom style="medium">
        <color rgb="FF000000"/>
      </bottom>
      <diagonal/>
    </border>
    <border>
      <left/>
      <right style="thin">
        <color rgb="FF000000"/>
      </right>
      <top/>
      <bottom/>
      <diagonal/>
    </border>
    <border>
      <left style="medium">
        <color indexed="64"/>
      </left>
      <right style="medium">
        <color indexed="64"/>
      </right>
      <top style="medium">
        <color rgb="FF000000"/>
      </top>
      <bottom/>
      <diagonal/>
    </border>
    <border>
      <left/>
      <right style="medium">
        <color rgb="FF000000"/>
      </right>
      <top style="medium">
        <color indexed="64"/>
      </top>
      <bottom/>
      <diagonal/>
    </border>
    <border>
      <left style="medium">
        <color rgb="FF000000"/>
      </left>
      <right style="medium">
        <color indexed="64"/>
      </right>
      <top style="medium">
        <color rgb="FF000000"/>
      </top>
      <bottom/>
      <diagonal/>
    </border>
    <border>
      <left/>
      <right style="medium">
        <color indexed="64"/>
      </right>
      <top style="medium">
        <color rgb="FF000000"/>
      </top>
      <bottom style="medium">
        <color indexed="64"/>
      </bottom>
      <diagonal/>
    </border>
    <border>
      <left style="medium">
        <color indexed="64"/>
      </left>
      <right style="medium">
        <color rgb="FF000000"/>
      </right>
      <top style="medium">
        <color rgb="FF000000"/>
      </top>
      <bottom/>
      <diagonal/>
    </border>
    <border>
      <left/>
      <right style="medium">
        <color rgb="FF000000"/>
      </right>
      <top style="medium">
        <color rgb="FF000000"/>
      </top>
      <bottom style="medium">
        <color indexed="64"/>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style="medium">
        <color rgb="FF000000"/>
      </left>
      <right/>
      <top/>
      <bottom style="medium">
        <color indexed="64"/>
      </bottom>
      <diagonal/>
    </border>
    <border>
      <left/>
      <right style="medium">
        <color indexed="64"/>
      </right>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n">
        <color indexed="64"/>
      </right>
      <top style="thin">
        <color indexed="64"/>
      </top>
      <bottom style="medium">
        <color indexed="64"/>
      </bottom>
      <diagonal/>
    </border>
    <border>
      <left/>
      <right/>
      <top style="thick">
        <color indexed="64"/>
      </top>
      <bottom style="thick">
        <color indexed="64"/>
      </bottom>
      <diagonal/>
    </border>
    <border>
      <left style="medium">
        <color indexed="64"/>
      </left>
      <right/>
      <top style="thin">
        <color indexed="64"/>
      </top>
      <bottom style="medium">
        <color rgb="FF000000"/>
      </bottom>
      <diagonal/>
    </border>
    <border>
      <left/>
      <right/>
      <top style="thin">
        <color indexed="64"/>
      </top>
      <bottom style="medium">
        <color rgb="FF000000"/>
      </bottom>
      <diagonal/>
    </border>
  </borders>
  <cellStyleXfs count="19">
    <xf numFmtId="0" fontId="0" fillId="0" borderId="0"/>
    <xf numFmtId="167" fontId="1" fillId="0" borderId="0" applyFont="0" applyFill="0" applyBorder="0" applyAlignment="0" applyProtection="0"/>
    <xf numFmtId="0" fontId="2" fillId="2" borderId="0" applyNumberFormat="0" applyBorder="0" applyAlignment="0" applyProtection="0"/>
    <xf numFmtId="0" fontId="4" fillId="0" borderId="0"/>
    <xf numFmtId="0" fontId="11" fillId="5" borderId="0" applyNumberFormat="0" applyBorder="0" applyAlignment="0" applyProtection="0"/>
    <xf numFmtId="0" fontId="12" fillId="6" borderId="0" applyNumberFormat="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33" fillId="19" borderId="0" applyNumberFormat="0" applyBorder="0" applyAlignment="0" applyProtection="0"/>
    <xf numFmtId="0" fontId="33" fillId="21" borderId="0" applyNumberFormat="0" applyBorder="0" applyAlignment="0" applyProtection="0"/>
    <xf numFmtId="9" fontId="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57" fillId="0" borderId="0"/>
    <xf numFmtId="166"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2" fillId="0" borderId="0"/>
    <xf numFmtId="44" fontId="1" fillId="0" borderId="0" applyFont="0" applyFill="0" applyBorder="0" applyAlignment="0" applyProtection="0"/>
  </cellStyleXfs>
  <cellXfs count="1387">
    <xf numFmtId="0" fontId="0" fillId="0" borderId="0" xfId="0"/>
    <xf numFmtId="0" fontId="3" fillId="0" borderId="0" xfId="0" applyFont="1"/>
    <xf numFmtId="0" fontId="4" fillId="0" borderId="0" xfId="0" applyFont="1"/>
    <xf numFmtId="0" fontId="5" fillId="0" borderId="0" xfId="0" applyFont="1"/>
    <xf numFmtId="164" fontId="15" fillId="7" borderId="13" xfId="6" applyNumberFormat="1" applyFont="1" applyFill="1" applyBorder="1" applyAlignment="1">
      <alignment vertical="center" wrapText="1"/>
    </xf>
    <xf numFmtId="164" fontId="14" fillId="7" borderId="13" xfId="6" applyNumberFormat="1" applyFont="1" applyFill="1" applyBorder="1" applyAlignment="1">
      <alignment vertical="center" wrapText="1"/>
    </xf>
    <xf numFmtId="164" fontId="0" fillId="0" borderId="0" xfId="0" applyNumberFormat="1" applyAlignment="1">
      <alignment wrapText="1"/>
    </xf>
    <xf numFmtId="164" fontId="0" fillId="7" borderId="13" xfId="6" applyNumberFormat="1" applyFont="1" applyFill="1" applyBorder="1" applyAlignment="1">
      <alignment vertical="center" wrapText="1"/>
    </xf>
    <xf numFmtId="164" fontId="0" fillId="8" borderId="0" xfId="6" applyNumberFormat="1" applyFont="1" applyFill="1" applyAlignment="1"/>
    <xf numFmtId="164" fontId="0" fillId="7" borderId="13" xfId="6" applyNumberFormat="1" applyFont="1" applyFill="1" applyBorder="1" applyAlignment="1"/>
    <xf numFmtId="164" fontId="0" fillId="0" borderId="0" xfId="0" applyNumberFormat="1"/>
    <xf numFmtId="164" fontId="0" fillId="0" borderId="10" xfId="6" applyNumberFormat="1" applyFont="1" applyBorder="1" applyAlignment="1"/>
    <xf numFmtId="164" fontId="0" fillId="0" borderId="18" xfId="6" applyNumberFormat="1" applyFont="1" applyBorder="1" applyAlignment="1"/>
    <xf numFmtId="164" fontId="0" fillId="0" borderId="11" xfId="6" applyNumberFormat="1" applyFont="1" applyBorder="1" applyAlignment="1"/>
    <xf numFmtId="164" fontId="0" fillId="7" borderId="5" xfId="6" applyNumberFormat="1" applyFont="1" applyFill="1" applyBorder="1" applyAlignment="1"/>
    <xf numFmtId="164" fontId="0" fillId="7" borderId="0" xfId="6" applyNumberFormat="1" applyFont="1" applyFill="1" applyBorder="1" applyAlignment="1"/>
    <xf numFmtId="164" fontId="0" fillId="0" borderId="8" xfId="6" applyNumberFormat="1" applyFont="1" applyBorder="1" applyAlignment="1"/>
    <xf numFmtId="164" fontId="0" fillId="0" borderId="12" xfId="6" applyNumberFormat="1" applyFont="1" applyBorder="1" applyAlignment="1"/>
    <xf numFmtId="164" fontId="0" fillId="0" borderId="9" xfId="6" applyNumberFormat="1" applyFont="1" applyBorder="1" applyAlignment="1"/>
    <xf numFmtId="164" fontId="0" fillId="0" borderId="8" xfId="6" applyNumberFormat="1" applyFont="1" applyFill="1" applyBorder="1" applyAlignment="1"/>
    <xf numFmtId="164" fontId="3" fillId="9" borderId="8" xfId="6" applyNumberFormat="1" applyFont="1" applyFill="1" applyBorder="1" applyAlignment="1"/>
    <xf numFmtId="164" fontId="3" fillId="9" borderId="12" xfId="6" applyNumberFormat="1" applyFont="1" applyFill="1" applyBorder="1" applyAlignment="1"/>
    <xf numFmtId="164" fontId="0" fillId="8" borderId="0" xfId="6" applyNumberFormat="1" applyFont="1" applyFill="1" applyBorder="1" applyAlignment="1"/>
    <xf numFmtId="164" fontId="1" fillId="8" borderId="0" xfId="6" applyNumberFormat="1" applyFont="1" applyFill="1" applyBorder="1" applyAlignment="1"/>
    <xf numFmtId="164" fontId="3" fillId="8" borderId="0" xfId="6" applyNumberFormat="1" applyFont="1" applyFill="1" applyBorder="1" applyAlignment="1"/>
    <xf numFmtId="164" fontId="0" fillId="4" borderId="8" xfId="6" applyNumberFormat="1" applyFont="1" applyFill="1" applyBorder="1" applyAlignment="1"/>
    <xf numFmtId="164" fontId="3" fillId="9" borderId="7" xfId="6" applyNumberFormat="1" applyFont="1" applyFill="1" applyBorder="1" applyAlignment="1"/>
    <xf numFmtId="164" fontId="0" fillId="7" borderId="13" xfId="6" applyNumberFormat="1" applyFont="1" applyFill="1" applyBorder="1" applyAlignment="1">
      <alignment horizontal="center" vertical="center"/>
    </xf>
    <xf numFmtId="164" fontId="0" fillId="7" borderId="13" xfId="6" applyNumberFormat="1" applyFont="1" applyFill="1" applyBorder="1" applyAlignment="1">
      <alignment horizontal="center" vertical="center" wrapText="1"/>
    </xf>
    <xf numFmtId="164" fontId="0" fillId="7" borderId="0" xfId="6" applyNumberFormat="1" applyFont="1" applyFill="1" applyBorder="1" applyAlignment="1">
      <alignment horizontal="center" vertical="center"/>
    </xf>
    <xf numFmtId="164" fontId="0" fillId="7" borderId="0" xfId="0" applyNumberFormat="1" applyFill="1"/>
    <xf numFmtId="164" fontId="1" fillId="4" borderId="12" xfId="6" applyNumberFormat="1" applyFont="1" applyFill="1" applyBorder="1" applyAlignment="1"/>
    <xf numFmtId="164" fontId="1" fillId="4" borderId="8" xfId="6" applyNumberFormat="1" applyFont="1" applyFill="1" applyBorder="1" applyAlignment="1"/>
    <xf numFmtId="164" fontId="17" fillId="0" borderId="0" xfId="6" applyNumberFormat="1" applyFont="1" applyBorder="1" applyAlignment="1">
      <alignment horizontal="center" vertical="center"/>
    </xf>
    <xf numFmtId="164" fontId="18" fillId="0" borderId="0" xfId="6" applyNumberFormat="1" applyFont="1" applyBorder="1" applyAlignment="1">
      <alignment horizontal="center" vertical="center"/>
    </xf>
    <xf numFmtId="164" fontId="17" fillId="7" borderId="13" xfId="6" applyNumberFormat="1" applyFont="1" applyFill="1" applyBorder="1" applyAlignment="1">
      <alignment horizontal="center" vertical="center"/>
    </xf>
    <xf numFmtId="164" fontId="17" fillId="0" borderId="0" xfId="0" applyNumberFormat="1" applyFont="1"/>
    <xf numFmtId="164" fontId="0" fillId="7" borderId="0" xfId="0" applyNumberFormat="1" applyFill="1" applyAlignment="1">
      <alignment wrapText="1"/>
    </xf>
    <xf numFmtId="164" fontId="17" fillId="7" borderId="0" xfId="0" applyNumberFormat="1" applyFont="1" applyFill="1"/>
    <xf numFmtId="164" fontId="3" fillId="7" borderId="0" xfId="6" applyNumberFormat="1" applyFont="1" applyFill="1" applyBorder="1" applyAlignment="1"/>
    <xf numFmtId="164" fontId="0" fillId="7" borderId="4" xfId="0" applyNumberFormat="1" applyFill="1" applyBorder="1"/>
    <xf numFmtId="164" fontId="17" fillId="7" borderId="13" xfId="6" applyNumberFormat="1" applyFont="1" applyFill="1" applyBorder="1" applyAlignment="1"/>
    <xf numFmtId="164" fontId="0" fillId="7" borderId="13" xfId="6" applyNumberFormat="1" applyFont="1" applyFill="1" applyBorder="1" applyAlignment="1">
      <alignment wrapText="1"/>
    </xf>
    <xf numFmtId="164" fontId="3" fillId="9" borderId="18" xfId="6" applyNumberFormat="1" applyFont="1" applyFill="1" applyBorder="1" applyAlignment="1"/>
    <xf numFmtId="164" fontId="16" fillId="4" borderId="17" xfId="6" applyNumberFormat="1" applyFont="1" applyFill="1" applyBorder="1" applyAlignment="1">
      <alignment horizontal="center" vertical="center"/>
    </xf>
    <xf numFmtId="164" fontId="16" fillId="4" borderId="20" xfId="6" applyNumberFormat="1" applyFont="1" applyFill="1" applyBorder="1" applyAlignment="1">
      <alignment horizontal="center" vertical="center"/>
    </xf>
    <xf numFmtId="164" fontId="16" fillId="4" borderId="16" xfId="6" applyNumberFormat="1" applyFont="1" applyFill="1" applyBorder="1" applyAlignment="1">
      <alignment horizontal="center" vertical="center"/>
    </xf>
    <xf numFmtId="164" fontId="16" fillId="4" borderId="23" xfId="6" applyNumberFormat="1" applyFont="1" applyFill="1" applyBorder="1" applyAlignment="1">
      <alignment horizontal="center" vertical="center"/>
    </xf>
    <xf numFmtId="169" fontId="4" fillId="12" borderId="5" xfId="1" applyNumberFormat="1" applyFont="1" applyFill="1" applyBorder="1" applyAlignment="1">
      <alignment vertical="center"/>
    </xf>
    <xf numFmtId="0" fontId="7" fillId="0" borderId="0" xfId="0" applyFont="1" applyAlignment="1">
      <alignment vertical="center" wrapText="1"/>
    </xf>
    <xf numFmtId="0" fontId="5" fillId="0" borderId="0" xfId="0" applyFont="1" applyAlignment="1">
      <alignment vertical="center" wrapText="1"/>
    </xf>
    <xf numFmtId="169" fontId="4" fillId="12" borderId="13" xfId="1" applyNumberFormat="1" applyFont="1" applyFill="1" applyBorder="1" applyAlignment="1">
      <alignment vertical="center"/>
    </xf>
    <xf numFmtId="169" fontId="4" fillId="0" borderId="5" xfId="1" applyNumberFormat="1" applyFont="1" applyFill="1" applyBorder="1" applyAlignment="1">
      <alignment vertical="center"/>
    </xf>
    <xf numFmtId="169" fontId="4" fillId="0" borderId="0" xfId="1" applyNumberFormat="1" applyFont="1" applyFill="1" applyBorder="1" applyAlignment="1">
      <alignment vertical="center"/>
    </xf>
    <xf numFmtId="0" fontId="20" fillId="0" borderId="0" xfId="0" applyFont="1"/>
    <xf numFmtId="0" fontId="22" fillId="0" borderId="0" xfId="0" applyFont="1"/>
    <xf numFmtId="0" fontId="23" fillId="0" borderId="0" xfId="0" applyFont="1"/>
    <xf numFmtId="0" fontId="25" fillId="0" borderId="0" xfId="0" applyFont="1"/>
    <xf numFmtId="0" fontId="26" fillId="0" borderId="0" xfId="0" applyFont="1"/>
    <xf numFmtId="0" fontId="13" fillId="0" borderId="0" xfId="0" applyFont="1"/>
    <xf numFmtId="0" fontId="13" fillId="0" borderId="27" xfId="0" applyFont="1" applyBorder="1"/>
    <xf numFmtId="0" fontId="13" fillId="0" borderId="26" xfId="0" applyFont="1" applyBorder="1"/>
    <xf numFmtId="0" fontId="13" fillId="0" borderId="25" xfId="0" applyFont="1" applyBorder="1"/>
    <xf numFmtId="0" fontId="25" fillId="0" borderId="28" xfId="0" applyFont="1" applyBorder="1"/>
    <xf numFmtId="166" fontId="13" fillId="0" borderId="25" xfId="6" applyFont="1" applyBorder="1"/>
    <xf numFmtId="166" fontId="13" fillId="0" borderId="0" xfId="6" applyFont="1" applyBorder="1"/>
    <xf numFmtId="166" fontId="25" fillId="0" borderId="28" xfId="6" applyFont="1" applyBorder="1"/>
    <xf numFmtId="0" fontId="25" fillId="0" borderId="26" xfId="0" applyFont="1" applyBorder="1"/>
    <xf numFmtId="0" fontId="13" fillId="0" borderId="2" xfId="0" applyFont="1" applyBorder="1"/>
    <xf numFmtId="166" fontId="13" fillId="0" borderId="2" xfId="6" applyFont="1" applyBorder="1"/>
    <xf numFmtId="166" fontId="13" fillId="12" borderId="25" xfId="6" applyFont="1" applyFill="1" applyBorder="1"/>
    <xf numFmtId="166" fontId="25" fillId="12" borderId="28" xfId="6" applyFont="1" applyFill="1" applyBorder="1"/>
    <xf numFmtId="0" fontId="13" fillId="12" borderId="26" xfId="0" applyFont="1" applyFill="1" applyBorder="1"/>
    <xf numFmtId="0" fontId="13" fillId="0" borderId="31" xfId="0" applyFont="1" applyBorder="1"/>
    <xf numFmtId="166" fontId="13" fillId="0" borderId="31" xfId="6" applyFont="1" applyBorder="1"/>
    <xf numFmtId="166" fontId="13" fillId="12" borderId="31" xfId="6" applyFont="1" applyFill="1" applyBorder="1"/>
    <xf numFmtId="166" fontId="13" fillId="14" borderId="23" xfId="6" applyFont="1" applyFill="1" applyBorder="1"/>
    <xf numFmtId="166" fontId="13" fillId="14" borderId="17" xfId="6" applyFont="1" applyFill="1" applyBorder="1"/>
    <xf numFmtId="0" fontId="13" fillId="14" borderId="23" xfId="0" applyFont="1" applyFill="1" applyBorder="1"/>
    <xf numFmtId="0" fontId="26" fillId="14" borderId="16" xfId="0" applyFont="1" applyFill="1" applyBorder="1" applyAlignment="1">
      <alignment horizontal="center"/>
    </xf>
    <xf numFmtId="0" fontId="25" fillId="0" borderId="28" xfId="0" applyFont="1" applyBorder="1" applyAlignment="1">
      <alignment horizontal="center"/>
    </xf>
    <xf numFmtId="0" fontId="19" fillId="14" borderId="16" xfId="0" applyFont="1" applyFill="1" applyBorder="1" applyAlignment="1">
      <alignment horizontal="center"/>
    </xf>
    <xf numFmtId="172" fontId="4" fillId="0" borderId="0" xfId="0" applyNumberFormat="1" applyFont="1"/>
    <xf numFmtId="0" fontId="24" fillId="0" borderId="0" xfId="0" applyFont="1"/>
    <xf numFmtId="0" fontId="25" fillId="0" borderId="20" xfId="0" applyFont="1" applyBorder="1" applyAlignment="1">
      <alignment horizontal="center"/>
    </xf>
    <xf numFmtId="171" fontId="25" fillId="12" borderId="20" xfId="0" applyNumberFormat="1" applyFont="1" applyFill="1" applyBorder="1" applyAlignment="1">
      <alignment horizontal="right"/>
    </xf>
    <xf numFmtId="166" fontId="13" fillId="12" borderId="32" xfId="6" applyFont="1" applyFill="1" applyBorder="1"/>
    <xf numFmtId="166" fontId="13" fillId="0" borderId="32" xfId="6" applyFont="1" applyBorder="1"/>
    <xf numFmtId="166" fontId="13" fillId="0" borderId="25" xfId="6" applyFont="1" applyFill="1" applyBorder="1"/>
    <xf numFmtId="166" fontId="13" fillId="0" borderId="34" xfId="6" applyFont="1" applyBorder="1"/>
    <xf numFmtId="166" fontId="13" fillId="0" borderId="0" xfId="6" applyFont="1" applyFill="1" applyBorder="1"/>
    <xf numFmtId="166" fontId="13" fillId="0" borderId="33" xfId="6" applyFont="1" applyBorder="1"/>
    <xf numFmtId="0" fontId="25" fillId="0" borderId="28" xfId="0" applyFont="1" applyBorder="1" applyAlignment="1">
      <alignment vertical="center"/>
    </xf>
    <xf numFmtId="166" fontId="25" fillId="0" borderId="28" xfId="6" applyFont="1" applyBorder="1" applyAlignment="1">
      <alignment vertical="center"/>
    </xf>
    <xf numFmtId="166" fontId="25" fillId="12" borderId="28" xfId="6" applyFont="1" applyFill="1" applyBorder="1" applyAlignment="1">
      <alignment vertical="center"/>
    </xf>
    <xf numFmtId="0" fontId="30" fillId="0" borderId="0" xfId="0" applyFont="1"/>
    <xf numFmtId="173" fontId="13" fillId="0" borderId="25" xfId="6" applyNumberFormat="1" applyFont="1" applyBorder="1"/>
    <xf numFmtId="173" fontId="13" fillId="12" borderId="25" xfId="6" applyNumberFormat="1" applyFont="1" applyFill="1" applyBorder="1"/>
    <xf numFmtId="173" fontId="13" fillId="0" borderId="31" xfId="6" applyNumberFormat="1" applyFont="1" applyBorder="1"/>
    <xf numFmtId="173" fontId="13" fillId="12" borderId="31" xfId="6" applyNumberFormat="1" applyFont="1" applyFill="1" applyBorder="1"/>
    <xf numFmtId="164" fontId="3" fillId="15" borderId="17" xfId="6" applyNumberFormat="1" applyFont="1" applyFill="1" applyBorder="1" applyAlignment="1">
      <alignment horizontal="center" vertical="center" wrapText="1"/>
    </xf>
    <xf numFmtId="164" fontId="3" fillId="15" borderId="20" xfId="6" applyNumberFormat="1" applyFont="1" applyFill="1" applyBorder="1" applyAlignment="1">
      <alignment horizontal="center" vertical="center" wrapText="1"/>
    </xf>
    <xf numFmtId="164" fontId="32" fillId="15" borderId="17" xfId="6" applyNumberFormat="1" applyFont="1" applyFill="1" applyBorder="1" applyAlignment="1">
      <alignment horizontal="center" vertical="center" wrapText="1"/>
    </xf>
    <xf numFmtId="173" fontId="13" fillId="14" borderId="23" xfId="6" applyNumberFormat="1" applyFont="1" applyFill="1" applyBorder="1"/>
    <xf numFmtId="173" fontId="13" fillId="14" borderId="17" xfId="6" applyNumberFormat="1" applyFont="1" applyFill="1" applyBorder="1"/>
    <xf numFmtId="165" fontId="13" fillId="0" borderId="0" xfId="0" applyNumberFormat="1" applyFont="1"/>
    <xf numFmtId="0" fontId="34" fillId="17" borderId="0" xfId="0" applyFont="1" applyFill="1"/>
    <xf numFmtId="0" fontId="33" fillId="17" borderId="0" xfId="0" applyFont="1" applyFill="1"/>
    <xf numFmtId="0" fontId="13" fillId="0" borderId="37" xfId="0" applyFont="1" applyBorder="1"/>
    <xf numFmtId="166" fontId="13" fillId="0" borderId="36" xfId="6" applyFont="1" applyBorder="1"/>
    <xf numFmtId="166" fontId="13" fillId="12" borderId="24" xfId="6" applyFont="1" applyFill="1" applyBorder="1"/>
    <xf numFmtId="166" fontId="13" fillId="0" borderId="38" xfId="6" applyFont="1" applyBorder="1"/>
    <xf numFmtId="166" fontId="13" fillId="12" borderId="34" xfId="6" applyFont="1" applyFill="1" applyBorder="1"/>
    <xf numFmtId="0" fontId="6" fillId="17" borderId="0" xfId="0" applyFont="1" applyFill="1" applyAlignment="1">
      <alignment vertical="center" wrapText="1"/>
    </xf>
    <xf numFmtId="0" fontId="5" fillId="14" borderId="16" xfId="0" applyFont="1" applyFill="1" applyBorder="1" applyAlignment="1">
      <alignment horizontal="center" vertical="center"/>
    </xf>
    <xf numFmtId="0" fontId="5" fillId="14" borderId="23" xfId="0" applyFont="1" applyFill="1" applyBorder="1" applyAlignment="1">
      <alignment vertical="center" wrapText="1"/>
    </xf>
    <xf numFmtId="169" fontId="4" fillId="14" borderId="23" xfId="1" applyNumberFormat="1" applyFont="1" applyFill="1" applyBorder="1" applyAlignment="1">
      <alignment vertical="center"/>
    </xf>
    <xf numFmtId="0" fontId="36" fillId="15" borderId="0" xfId="0" applyFont="1" applyFill="1" applyAlignment="1">
      <alignment vertical="center" wrapText="1"/>
    </xf>
    <xf numFmtId="169" fontId="5" fillId="0" borderId="0" xfId="1" applyNumberFormat="1" applyFont="1" applyFill="1" applyBorder="1" applyAlignment="1">
      <alignment vertical="center"/>
    </xf>
    <xf numFmtId="169" fontId="7" fillId="12" borderId="20" xfId="1" applyNumberFormat="1" applyFont="1" applyFill="1" applyBorder="1" applyAlignment="1">
      <alignment vertical="center"/>
    </xf>
    <xf numFmtId="169" fontId="4" fillId="0" borderId="15" xfId="1" applyNumberFormat="1" applyFont="1" applyFill="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169" fontId="5" fillId="0" borderId="14" xfId="1" applyNumberFormat="1" applyFont="1" applyFill="1" applyBorder="1" applyAlignment="1">
      <alignment vertical="center"/>
    </xf>
    <xf numFmtId="169" fontId="5" fillId="12" borderId="3" xfId="1" applyNumberFormat="1" applyFont="1" applyFill="1" applyBorder="1" applyAlignment="1">
      <alignment vertical="center"/>
    </xf>
    <xf numFmtId="0" fontId="7" fillId="0" borderId="16" xfId="0" applyFont="1" applyBorder="1" applyAlignment="1">
      <alignment horizontal="center" vertical="center"/>
    </xf>
    <xf numFmtId="169" fontId="4" fillId="12" borderId="15" xfId="1" applyNumberFormat="1" applyFont="1" applyFill="1" applyBorder="1" applyAlignment="1">
      <alignment vertical="center"/>
    </xf>
    <xf numFmtId="169" fontId="4" fillId="17" borderId="0" xfId="1" applyNumberFormat="1" applyFont="1" applyFill="1" applyBorder="1" applyAlignment="1">
      <alignment vertical="center"/>
    </xf>
    <xf numFmtId="169" fontId="5" fillId="12" borderId="14" xfId="1" applyNumberFormat="1" applyFont="1" applyFill="1" applyBorder="1" applyAlignment="1">
      <alignment vertical="center"/>
    </xf>
    <xf numFmtId="169" fontId="4" fillId="14" borderId="24" xfId="1" applyNumberFormat="1" applyFont="1" applyFill="1" applyBorder="1" applyAlignment="1">
      <alignment vertical="center"/>
    </xf>
    <xf numFmtId="169" fontId="4" fillId="0" borderId="24" xfId="1" applyNumberFormat="1" applyFont="1" applyFill="1" applyBorder="1" applyAlignment="1">
      <alignment vertical="center"/>
    </xf>
    <xf numFmtId="169" fontId="7" fillId="12" borderId="14" xfId="1" applyNumberFormat="1" applyFont="1" applyFill="1" applyBorder="1" applyAlignment="1">
      <alignment vertical="center"/>
    </xf>
    <xf numFmtId="169" fontId="35" fillId="15" borderId="0" xfId="1" applyNumberFormat="1" applyFont="1" applyFill="1" applyBorder="1" applyAlignment="1">
      <alignment vertical="center"/>
    </xf>
    <xf numFmtId="169" fontId="4" fillId="0" borderId="2" xfId="1" applyNumberFormat="1" applyFont="1" applyFill="1" applyBorder="1" applyAlignment="1">
      <alignment vertical="center"/>
    </xf>
    <xf numFmtId="169" fontId="4" fillId="0" borderId="22" xfId="1" applyNumberFormat="1" applyFont="1" applyFill="1" applyBorder="1" applyAlignment="1">
      <alignment vertical="center"/>
    </xf>
    <xf numFmtId="0" fontId="28" fillId="17" borderId="0" xfId="0" applyFont="1" applyFill="1" applyAlignment="1">
      <alignment horizontal="center" vertical="center"/>
    </xf>
    <xf numFmtId="169" fontId="35" fillId="17" borderId="0" xfId="1" applyNumberFormat="1" applyFont="1" applyFill="1" applyBorder="1" applyAlignment="1">
      <alignment vertical="center"/>
    </xf>
    <xf numFmtId="169" fontId="4" fillId="12" borderId="22" xfId="1" applyNumberFormat="1" applyFont="1" applyFill="1" applyBorder="1" applyAlignment="1">
      <alignment vertical="center"/>
    </xf>
    <xf numFmtId="0" fontId="41" fillId="17" borderId="5" xfId="0" applyFont="1" applyFill="1" applyBorder="1" applyAlignment="1">
      <alignment vertical="center" wrapText="1"/>
    </xf>
    <xf numFmtId="0" fontId="41" fillId="0" borderId="0" xfId="0" applyFont="1" applyAlignment="1">
      <alignment vertical="center" wrapText="1"/>
    </xf>
    <xf numFmtId="0" fontId="43" fillId="5" borderId="0" xfId="4" applyFont="1" applyAlignment="1">
      <alignment horizontal="center" vertical="center"/>
    </xf>
    <xf numFmtId="0" fontId="44" fillId="4" borderId="0" xfId="5" applyFont="1" applyFill="1" applyAlignment="1">
      <alignment horizontal="center" vertical="center"/>
    </xf>
    <xf numFmtId="0" fontId="41" fillId="4" borderId="0" xfId="0" applyFont="1" applyFill="1"/>
    <xf numFmtId="0" fontId="41" fillId="0" borderId="24" xfId="0" applyFont="1" applyBorder="1" applyAlignment="1">
      <alignment vertical="center" wrapText="1"/>
    </xf>
    <xf numFmtId="169" fontId="41" fillId="12" borderId="5" xfId="2" applyNumberFormat="1" applyFont="1" applyFill="1" applyBorder="1" applyAlignment="1">
      <alignment vertical="center"/>
    </xf>
    <xf numFmtId="0" fontId="45" fillId="0" borderId="0" xfId="2" applyFont="1" applyFill="1"/>
    <xf numFmtId="0" fontId="41" fillId="0" borderId="0" xfId="0" applyFont="1"/>
    <xf numFmtId="0" fontId="44" fillId="14" borderId="16" xfId="0" applyFont="1" applyFill="1" applyBorder="1" applyAlignment="1">
      <alignment vertical="center"/>
    </xf>
    <xf numFmtId="0" fontId="44" fillId="14" borderId="23" xfId="0" applyFont="1" applyFill="1" applyBorder="1" applyAlignment="1">
      <alignment vertical="center"/>
    </xf>
    <xf numFmtId="0" fontId="41" fillId="14" borderId="23" xfId="0" applyFont="1" applyFill="1" applyBorder="1" applyAlignment="1">
      <alignment vertical="center"/>
    </xf>
    <xf numFmtId="0" fontId="41" fillId="4" borderId="5" xfId="0" applyFont="1" applyFill="1" applyBorder="1" applyAlignment="1">
      <alignment vertical="center" wrapText="1"/>
    </xf>
    <xf numFmtId="0" fontId="28" fillId="15" borderId="16" xfId="0" applyFont="1" applyFill="1" applyBorder="1" applyAlignment="1">
      <alignment horizontal="center" vertical="center"/>
    </xf>
    <xf numFmtId="0" fontId="28" fillId="15" borderId="23" xfId="0" applyFont="1" applyFill="1" applyBorder="1" applyAlignment="1">
      <alignment horizontal="center" vertical="center" wrapText="1"/>
    </xf>
    <xf numFmtId="0" fontId="28" fillId="15" borderId="17" xfId="0" applyFont="1" applyFill="1" applyBorder="1" applyAlignment="1">
      <alignment horizontal="center" vertical="center" wrapText="1"/>
    </xf>
    <xf numFmtId="0" fontId="36" fillId="15" borderId="20" xfId="0" applyFont="1" applyFill="1" applyBorder="1" applyAlignment="1">
      <alignment horizontal="center" vertical="center" wrapText="1"/>
    </xf>
    <xf numFmtId="0" fontId="41" fillId="0" borderId="14" xfId="0" applyFont="1" applyBorder="1" applyAlignment="1">
      <alignment vertical="center" wrapText="1"/>
    </xf>
    <xf numFmtId="0" fontId="5" fillId="14" borderId="1" xfId="0" applyFont="1" applyFill="1" applyBorder="1" applyAlignment="1">
      <alignment horizontal="center" vertical="center"/>
    </xf>
    <xf numFmtId="169" fontId="4" fillId="14" borderId="2" xfId="1" applyNumberFormat="1" applyFont="1" applyFill="1" applyBorder="1" applyAlignment="1">
      <alignment vertical="center"/>
    </xf>
    <xf numFmtId="0" fontId="5" fillId="14" borderId="4" xfId="0" applyFont="1" applyFill="1" applyBorder="1" applyAlignment="1">
      <alignment horizontal="center" vertical="center"/>
    </xf>
    <xf numFmtId="0" fontId="5" fillId="14" borderId="21" xfId="0" applyFont="1" applyFill="1" applyBorder="1" applyAlignment="1">
      <alignment horizontal="center" vertical="center"/>
    </xf>
    <xf numFmtId="0" fontId="46" fillId="0" borderId="0" xfId="0" applyFont="1"/>
    <xf numFmtId="0" fontId="19" fillId="0" borderId="0" xfId="0" applyFont="1"/>
    <xf numFmtId="164" fontId="13" fillId="0" borderId="0" xfId="0" applyNumberFormat="1" applyFont="1"/>
    <xf numFmtId="164" fontId="25" fillId="0" borderId="0" xfId="0" applyNumberFormat="1" applyFont="1"/>
    <xf numFmtId="165" fontId="19" fillId="0" borderId="0" xfId="0" applyNumberFormat="1" applyFont="1"/>
    <xf numFmtId="166" fontId="13" fillId="0" borderId="27" xfId="6" applyFont="1" applyBorder="1"/>
    <xf numFmtId="0" fontId="13" fillId="0" borderId="35" xfId="0" applyFont="1" applyBorder="1"/>
    <xf numFmtId="166" fontId="13" fillId="0" borderId="30" xfId="6" applyFont="1" applyBorder="1"/>
    <xf numFmtId="0" fontId="44" fillId="0" borderId="0" xfId="0" applyFont="1"/>
    <xf numFmtId="0" fontId="47" fillId="0" borderId="0" xfId="0" applyFont="1"/>
    <xf numFmtId="0" fontId="26" fillId="14" borderId="23" xfId="0" applyFont="1" applyFill="1" applyBorder="1" applyAlignment="1">
      <alignment horizontal="center"/>
    </xf>
    <xf numFmtId="173" fontId="13" fillId="12" borderId="34" xfId="6" applyNumberFormat="1" applyFont="1" applyFill="1" applyBorder="1"/>
    <xf numFmtId="0" fontId="13" fillId="0" borderId="34" xfId="0" applyFont="1" applyBorder="1"/>
    <xf numFmtId="0" fontId="0" fillId="0" borderId="25" xfId="0" applyBorder="1"/>
    <xf numFmtId="16" fontId="13" fillId="0" borderId="0" xfId="0" applyNumberFormat="1" applyFont="1"/>
    <xf numFmtId="173" fontId="48" fillId="12" borderId="25" xfId="6" applyNumberFormat="1" applyFont="1" applyFill="1" applyBorder="1"/>
    <xf numFmtId="0" fontId="19" fillId="0" borderId="28" xfId="0" applyFont="1" applyBorder="1" applyAlignment="1">
      <alignment vertical="center"/>
    </xf>
    <xf numFmtId="173" fontId="19" fillId="12" borderId="28" xfId="6" applyNumberFormat="1" applyFont="1" applyFill="1" applyBorder="1" applyAlignment="1">
      <alignment vertical="center"/>
    </xf>
    <xf numFmtId="0" fontId="15" fillId="0" borderId="0" xfId="0" applyFont="1" applyAlignment="1">
      <alignment horizontal="center" vertical="center"/>
    </xf>
    <xf numFmtId="0" fontId="50" fillId="0" borderId="0" xfId="0" applyFont="1"/>
    <xf numFmtId="0" fontId="15" fillId="0" borderId="0" xfId="0" applyFont="1" applyAlignment="1">
      <alignment vertical="center"/>
    </xf>
    <xf numFmtId="0" fontId="50" fillId="0" borderId="0" xfId="0" applyFont="1" applyAlignment="1">
      <alignment wrapText="1"/>
    </xf>
    <xf numFmtId="40" fontId="21" fillId="15" borderId="25" xfId="0" applyNumberFormat="1" applyFont="1" applyFill="1" applyBorder="1" applyAlignment="1">
      <alignment horizontal="center"/>
    </xf>
    <xf numFmtId="40" fontId="19" fillId="14" borderId="16" xfId="0" applyNumberFormat="1" applyFont="1" applyFill="1" applyBorder="1" applyAlignment="1">
      <alignment horizontal="center"/>
    </xf>
    <xf numFmtId="40" fontId="13" fillId="14" borderId="23" xfId="0" applyNumberFormat="1" applyFont="1" applyFill="1" applyBorder="1"/>
    <xf numFmtId="40" fontId="13" fillId="14" borderId="17" xfId="0" applyNumberFormat="1" applyFont="1" applyFill="1" applyBorder="1"/>
    <xf numFmtId="40" fontId="13" fillId="0" borderId="32" xfId="0" applyNumberFormat="1" applyFont="1" applyBorder="1" applyAlignment="1">
      <alignment vertical="center"/>
    </xf>
    <xf numFmtId="40" fontId="13" fillId="12" borderId="4" xfId="0" applyNumberFormat="1" applyFont="1" applyFill="1" applyBorder="1" applyAlignment="1">
      <alignment horizontal="right"/>
    </xf>
    <xf numFmtId="40" fontId="13" fillId="0" borderId="13" xfId="0" applyNumberFormat="1" applyFont="1" applyBorder="1" applyAlignment="1">
      <alignment wrapText="1"/>
    </xf>
    <xf numFmtId="40" fontId="13" fillId="0" borderId="32" xfId="0" applyNumberFormat="1" applyFont="1" applyBorder="1" applyAlignment="1">
      <alignment horizontal="left" vertical="center"/>
    </xf>
    <xf numFmtId="40" fontId="13" fillId="0" borderId="32" xfId="0" applyNumberFormat="1" applyFont="1" applyBorder="1" applyAlignment="1">
      <alignment horizontal="left"/>
    </xf>
    <xf numFmtId="40" fontId="19" fillId="12" borderId="14" xfId="0" applyNumberFormat="1" applyFont="1" applyFill="1" applyBorder="1" applyAlignment="1">
      <alignment horizontal="right"/>
    </xf>
    <xf numFmtId="40" fontId="13" fillId="0" borderId="14" xfId="0" applyNumberFormat="1" applyFont="1" applyBorder="1" applyAlignment="1">
      <alignment wrapText="1"/>
    </xf>
    <xf numFmtId="40" fontId="13" fillId="14" borderId="23" xfId="0" applyNumberFormat="1" applyFont="1" applyFill="1" applyBorder="1" applyAlignment="1">
      <alignment horizontal="right"/>
    </xf>
    <xf numFmtId="40" fontId="13" fillId="14" borderId="17" xfId="0" applyNumberFormat="1" applyFont="1" applyFill="1" applyBorder="1" applyAlignment="1">
      <alignment wrapText="1"/>
    </xf>
    <xf numFmtId="40" fontId="13" fillId="12" borderId="4" xfId="0" applyNumberFormat="1" applyFont="1" applyFill="1" applyBorder="1" applyAlignment="1">
      <alignment horizontal="right" vertical="center"/>
    </xf>
    <xf numFmtId="40" fontId="13" fillId="0" borderId="13" xfId="0" applyNumberFormat="1" applyFont="1" applyBorder="1" applyAlignment="1">
      <alignment horizontal="left" wrapText="1"/>
    </xf>
    <xf numFmtId="40" fontId="19" fillId="12" borderId="14" xfId="0" applyNumberFormat="1" applyFont="1" applyFill="1" applyBorder="1" applyAlignment="1">
      <alignment horizontal="right" vertical="center"/>
    </xf>
    <xf numFmtId="40" fontId="13" fillId="0" borderId="14" xfId="0" applyNumberFormat="1" applyFont="1" applyBorder="1" applyAlignment="1">
      <alignment horizontal="left" wrapText="1"/>
    </xf>
    <xf numFmtId="40" fontId="13" fillId="14" borderId="17" xfId="0" applyNumberFormat="1" applyFont="1" applyFill="1" applyBorder="1" applyAlignment="1">
      <alignment horizontal="right" wrapText="1"/>
    </xf>
    <xf numFmtId="40" fontId="13" fillId="0" borderId="2" xfId="0" applyNumberFormat="1" applyFont="1" applyBorder="1" applyAlignment="1">
      <alignment vertical="center"/>
    </xf>
    <xf numFmtId="0" fontId="51" fillId="0" borderId="1" xfId="0" applyFont="1" applyBorder="1"/>
    <xf numFmtId="0" fontId="0" fillId="0" borderId="2" xfId="0" applyBorder="1"/>
    <xf numFmtId="0" fontId="0" fillId="0" borderId="3" xfId="0" applyBorder="1"/>
    <xf numFmtId="0" fontId="51" fillId="0" borderId="21" xfId="0" applyFont="1" applyBorder="1"/>
    <xf numFmtId="0" fontId="0" fillId="0" borderId="24" xfId="0" applyBorder="1"/>
    <xf numFmtId="0" fontId="0" fillId="0" borderId="22" xfId="0" applyBorder="1"/>
    <xf numFmtId="0" fontId="51" fillId="0" borderId="0" xfId="0" applyFont="1"/>
    <xf numFmtId="0" fontId="5" fillId="18" borderId="0" xfId="0" applyFont="1" applyFill="1"/>
    <xf numFmtId="0" fontId="3" fillId="18" borderId="0" xfId="0" applyFont="1" applyFill="1"/>
    <xf numFmtId="169" fontId="4" fillId="13" borderId="5" xfId="1" applyNumberFormat="1" applyFont="1" applyFill="1" applyBorder="1" applyAlignment="1">
      <alignment vertical="center"/>
    </xf>
    <xf numFmtId="169" fontId="5" fillId="13" borderId="3" xfId="1" applyNumberFormat="1" applyFont="1" applyFill="1" applyBorder="1" applyAlignment="1">
      <alignment vertical="center"/>
    </xf>
    <xf numFmtId="169" fontId="7" fillId="13" borderId="20" xfId="1" applyNumberFormat="1" applyFont="1" applyFill="1" applyBorder="1" applyAlignment="1">
      <alignment vertical="center"/>
    </xf>
    <xf numFmtId="169" fontId="5" fillId="13" borderId="5" xfId="1" applyNumberFormat="1" applyFont="1" applyFill="1" applyBorder="1" applyAlignment="1">
      <alignment vertical="center"/>
    </xf>
    <xf numFmtId="169" fontId="5" fillId="13" borderId="14" xfId="1" applyNumberFormat="1" applyFont="1" applyFill="1" applyBorder="1" applyAlignment="1">
      <alignment vertical="center"/>
    </xf>
    <xf numFmtId="169" fontId="41" fillId="13" borderId="5" xfId="2" applyNumberFormat="1" applyFont="1" applyFill="1" applyBorder="1" applyAlignment="1">
      <alignment vertical="center"/>
    </xf>
    <xf numFmtId="169" fontId="4" fillId="13" borderId="22" xfId="1" applyNumberFormat="1" applyFont="1" applyFill="1" applyBorder="1" applyAlignment="1">
      <alignment vertical="center"/>
    </xf>
    <xf numFmtId="169" fontId="4" fillId="13" borderId="15" xfId="1" applyNumberFormat="1" applyFont="1" applyFill="1" applyBorder="1" applyAlignment="1">
      <alignment vertical="center"/>
    </xf>
    <xf numFmtId="169" fontId="4" fillId="0" borderId="20" xfId="1" applyNumberFormat="1" applyFont="1" applyFill="1" applyBorder="1" applyAlignment="1">
      <alignment vertical="center"/>
    </xf>
    <xf numFmtId="169" fontId="5" fillId="13" borderId="20" xfId="1" applyNumberFormat="1" applyFont="1" applyFill="1" applyBorder="1" applyAlignment="1">
      <alignment vertical="center"/>
    </xf>
    <xf numFmtId="169" fontId="4" fillId="4" borderId="5" xfId="1" applyNumberFormat="1" applyFont="1" applyFill="1" applyBorder="1" applyAlignment="1">
      <alignment vertical="center"/>
    </xf>
    <xf numFmtId="169" fontId="5" fillId="4" borderId="14" xfId="1" applyNumberFormat="1" applyFont="1" applyFill="1" applyBorder="1" applyAlignment="1">
      <alignment vertical="center"/>
    </xf>
    <xf numFmtId="169" fontId="5" fillId="4" borderId="0" xfId="1" applyNumberFormat="1" applyFont="1" applyFill="1" applyBorder="1" applyAlignment="1">
      <alignment vertical="center"/>
    </xf>
    <xf numFmtId="169" fontId="7" fillId="4" borderId="20" xfId="1" applyNumberFormat="1" applyFont="1" applyFill="1" applyBorder="1" applyAlignment="1">
      <alignment vertical="center"/>
    </xf>
    <xf numFmtId="169" fontId="5" fillId="13" borderId="15" xfId="1" applyNumberFormat="1" applyFont="1" applyFill="1" applyBorder="1" applyAlignment="1">
      <alignment vertical="center"/>
    </xf>
    <xf numFmtId="0" fontId="32" fillId="20" borderId="14" xfId="8" applyFont="1" applyFill="1" applyBorder="1" applyAlignment="1">
      <alignment horizontal="center"/>
    </xf>
    <xf numFmtId="0" fontId="32" fillId="19" borderId="15" xfId="8" applyFont="1" applyBorder="1" applyAlignment="1">
      <alignment horizontal="center"/>
    </xf>
    <xf numFmtId="164" fontId="52" fillId="4" borderId="20" xfId="6" applyNumberFormat="1" applyFont="1" applyFill="1" applyBorder="1" applyAlignment="1">
      <alignment horizontal="center" vertical="center"/>
    </xf>
    <xf numFmtId="172" fontId="16" fillId="4" borderId="16" xfId="6" applyNumberFormat="1" applyFont="1" applyFill="1" applyBorder="1" applyAlignment="1">
      <alignment horizontal="center" vertical="center"/>
    </xf>
    <xf numFmtId="0" fontId="19" fillId="0" borderId="0" xfId="0" applyFont="1" applyAlignment="1">
      <alignment horizontal="center" vertical="center"/>
    </xf>
    <xf numFmtId="169" fontId="4" fillId="4" borderId="13" xfId="1" applyNumberFormat="1" applyFont="1" applyFill="1" applyBorder="1" applyAlignment="1">
      <alignment vertical="center"/>
    </xf>
    <xf numFmtId="169" fontId="4" fillId="4" borderId="15" xfId="1" applyNumberFormat="1" applyFont="1" applyFill="1" applyBorder="1" applyAlignment="1">
      <alignment vertical="center"/>
    </xf>
    <xf numFmtId="0" fontId="6" fillId="17" borderId="0" xfId="0" applyFont="1" applyFill="1" applyAlignment="1">
      <alignment vertical="center"/>
    </xf>
    <xf numFmtId="0" fontId="5" fillId="0" borderId="2" xfId="0" applyFont="1" applyBorder="1" applyAlignment="1">
      <alignment vertical="center"/>
    </xf>
    <xf numFmtId="0" fontId="41" fillId="0" borderId="3" xfId="0" applyFont="1" applyBorder="1" applyAlignment="1">
      <alignment vertical="center"/>
    </xf>
    <xf numFmtId="0" fontId="21" fillId="0" borderId="17" xfId="0" applyFont="1" applyBorder="1" applyAlignment="1">
      <alignment vertical="center"/>
    </xf>
    <xf numFmtId="0" fontId="25" fillId="12" borderId="7" xfId="0" applyFont="1" applyFill="1" applyBorder="1" applyAlignment="1">
      <alignment horizontal="center" vertical="center" wrapText="1"/>
    </xf>
    <xf numFmtId="0" fontId="53" fillId="0" borderId="0" xfId="0" applyFont="1" applyAlignment="1">
      <alignment wrapText="1"/>
    </xf>
    <xf numFmtId="0" fontId="53" fillId="0" borderId="0" xfId="0" applyFont="1" applyAlignment="1">
      <alignment vertical="center" wrapText="1"/>
    </xf>
    <xf numFmtId="0" fontId="13" fillId="0" borderId="27" xfId="0" applyFont="1" applyBorder="1" applyAlignment="1">
      <alignment vertical="center"/>
    </xf>
    <xf numFmtId="0" fontId="13" fillId="0" borderId="27" xfId="0" applyFont="1" applyBorder="1" applyAlignment="1">
      <alignment horizontal="left" vertical="center"/>
    </xf>
    <xf numFmtId="166" fontId="13" fillId="12" borderId="25" xfId="6" applyFont="1" applyFill="1" applyBorder="1" applyAlignment="1">
      <alignment horizontal="right" vertical="center"/>
    </xf>
    <xf numFmtId="166" fontId="13" fillId="0" borderId="25" xfId="6" applyFont="1" applyBorder="1" applyAlignment="1">
      <alignment horizontal="right" vertical="center"/>
    </xf>
    <xf numFmtId="166" fontId="13" fillId="12" borderId="31" xfId="6" applyFont="1" applyFill="1" applyBorder="1" applyAlignment="1">
      <alignment horizontal="right" vertical="center"/>
    </xf>
    <xf numFmtId="166" fontId="13" fillId="0" borderId="31" xfId="6" applyFont="1" applyBorder="1" applyAlignment="1">
      <alignment horizontal="right" vertical="center"/>
    </xf>
    <xf numFmtId="166" fontId="13" fillId="14" borderId="23" xfId="6" applyFont="1" applyFill="1" applyBorder="1" applyAlignment="1">
      <alignment horizontal="right" vertical="center"/>
    </xf>
    <xf numFmtId="166" fontId="13" fillId="14" borderId="17" xfId="6" applyFont="1" applyFill="1" applyBorder="1" applyAlignment="1">
      <alignment horizontal="right" vertical="center"/>
    </xf>
    <xf numFmtId="166" fontId="13" fillId="12" borderId="0" xfId="6" applyFont="1" applyFill="1" applyBorder="1" applyAlignment="1">
      <alignment horizontal="right" vertical="center"/>
    </xf>
    <xf numFmtId="166" fontId="13" fillId="0" borderId="0" xfId="6" applyFont="1" applyBorder="1" applyAlignment="1">
      <alignment horizontal="right" vertical="center"/>
    </xf>
    <xf numFmtId="166" fontId="25" fillId="12" borderId="28" xfId="6" applyFont="1" applyFill="1" applyBorder="1" applyAlignment="1">
      <alignment horizontal="right" vertical="center"/>
    </xf>
    <xf numFmtId="166" fontId="25" fillId="0" borderId="28" xfId="6" applyFont="1" applyBorder="1" applyAlignment="1">
      <alignment horizontal="right" vertical="center"/>
    </xf>
    <xf numFmtId="0" fontId="7" fillId="0" borderId="0" xfId="0" applyFont="1" applyAlignment="1">
      <alignment vertical="center"/>
    </xf>
    <xf numFmtId="0" fontId="5" fillId="0" borderId="0" xfId="0" applyFont="1" applyAlignment="1">
      <alignment vertical="center"/>
    </xf>
    <xf numFmtId="0" fontId="5" fillId="0" borderId="0" xfId="0" applyFont="1" applyAlignment="1">
      <alignment horizontal="center"/>
    </xf>
    <xf numFmtId="0" fontId="19" fillId="0" borderId="0" xfId="0" applyFont="1" applyAlignment="1">
      <alignment horizontal="center"/>
    </xf>
    <xf numFmtId="0" fontId="41" fillId="0" borderId="0" xfId="0" applyFont="1" applyAlignment="1">
      <alignment wrapText="1"/>
    </xf>
    <xf numFmtId="0" fontId="5" fillId="24" borderId="0" xfId="0" applyFont="1" applyFill="1" applyAlignment="1">
      <alignment horizontal="center" vertical="center"/>
    </xf>
    <xf numFmtId="169" fontId="4" fillId="24" borderId="5" xfId="1" applyNumberFormat="1" applyFont="1" applyFill="1" applyBorder="1" applyAlignment="1">
      <alignment vertical="center"/>
    </xf>
    <xf numFmtId="0" fontId="41" fillId="24" borderId="5" xfId="0" applyFont="1" applyFill="1" applyBorder="1" applyAlignment="1">
      <alignment vertical="center" wrapText="1"/>
    </xf>
    <xf numFmtId="0" fontId="41" fillId="24" borderId="0" xfId="0" applyFont="1" applyFill="1"/>
    <xf numFmtId="164" fontId="0" fillId="0" borderId="12" xfId="6" applyNumberFormat="1" applyFont="1" applyFill="1" applyBorder="1" applyAlignment="1"/>
    <xf numFmtId="164" fontId="0" fillId="0" borderId="11" xfId="6" applyNumberFormat="1" applyFont="1" applyFill="1" applyBorder="1" applyAlignment="1"/>
    <xf numFmtId="164" fontId="16" fillId="0" borderId="20" xfId="6" applyNumberFormat="1" applyFont="1" applyFill="1" applyBorder="1" applyAlignment="1">
      <alignment horizontal="center" vertical="center"/>
    </xf>
    <xf numFmtId="164" fontId="1" fillId="0" borderId="7" xfId="6" applyNumberFormat="1" applyFont="1" applyFill="1" applyBorder="1" applyAlignment="1"/>
    <xf numFmtId="0" fontId="0" fillId="0" borderId="0" xfId="0" applyAlignment="1">
      <alignment wrapText="1"/>
    </xf>
    <xf numFmtId="0" fontId="5" fillId="0" borderId="0" xfId="0" applyFont="1" applyAlignment="1">
      <alignment horizontal="center" vertical="center"/>
    </xf>
    <xf numFmtId="0" fontId="27" fillId="15" borderId="7" xfId="0" applyFont="1" applyFill="1" applyBorder="1" applyAlignment="1">
      <alignment horizontal="center" vertical="center" wrapText="1"/>
    </xf>
    <xf numFmtId="0" fontId="13" fillId="14" borderId="17" xfId="0" applyFont="1" applyFill="1" applyBorder="1"/>
    <xf numFmtId="0" fontId="29" fillId="0" borderId="0" xfId="0" applyFont="1"/>
    <xf numFmtId="0" fontId="35" fillId="17" borderId="0" xfId="0" applyFont="1" applyFill="1"/>
    <xf numFmtId="0" fontId="5" fillId="0" borderId="16" xfId="0" applyFont="1" applyBorder="1" applyAlignment="1">
      <alignment horizontal="center" vertical="center"/>
    </xf>
    <xf numFmtId="0" fontId="41" fillId="0" borderId="5" xfId="0" applyFont="1" applyBorder="1" applyAlignment="1">
      <alignment vertical="center" wrapText="1"/>
    </xf>
    <xf numFmtId="0" fontId="42" fillId="0" borderId="0" xfId="5" applyFont="1" applyFill="1"/>
    <xf numFmtId="0" fontId="41" fillId="0" borderId="15" xfId="0" applyFont="1" applyBorder="1" applyAlignment="1">
      <alignment vertical="center" wrapText="1"/>
    </xf>
    <xf numFmtId="0" fontId="39" fillId="15" borderId="5" xfId="0" applyFont="1" applyFill="1" applyBorder="1" applyAlignment="1">
      <alignment vertical="center" wrapText="1"/>
    </xf>
    <xf numFmtId="0" fontId="41" fillId="0" borderId="0" xfId="0" applyFont="1" applyAlignment="1">
      <alignment vertical="center"/>
    </xf>
    <xf numFmtId="0" fontId="41" fillId="0" borderId="3" xfId="0" applyFont="1" applyBorder="1" applyAlignment="1">
      <alignment vertical="center" wrapText="1"/>
    </xf>
    <xf numFmtId="169" fontId="41" fillId="12" borderId="5" xfId="5" applyNumberFormat="1" applyFont="1" applyFill="1" applyBorder="1" applyAlignment="1">
      <alignment vertical="center"/>
    </xf>
    <xf numFmtId="0" fontId="41" fillId="0" borderId="5" xfId="5" applyFont="1" applyFill="1" applyBorder="1" applyAlignment="1">
      <alignment vertical="center" wrapText="1"/>
    </xf>
    <xf numFmtId="0" fontId="42" fillId="6" borderId="0" xfId="5" applyFont="1"/>
    <xf numFmtId="0" fontId="41" fillId="0" borderId="20" xfId="0" applyFont="1" applyBorder="1" applyAlignment="1">
      <alignment vertical="center" wrapText="1"/>
    </xf>
    <xf numFmtId="0" fontId="39" fillId="17" borderId="0" xfId="0" applyFont="1" applyFill="1" applyAlignment="1">
      <alignment vertical="center" wrapText="1"/>
    </xf>
    <xf numFmtId="0" fontId="41" fillId="0" borderId="5" xfId="0" applyFont="1" applyBorder="1" applyAlignment="1">
      <alignment vertical="center"/>
    </xf>
    <xf numFmtId="0" fontId="44" fillId="0" borderId="0" xfId="0" applyFont="1" applyAlignment="1">
      <alignment horizontal="center" vertical="center"/>
    </xf>
    <xf numFmtId="0" fontId="41" fillId="0" borderId="22" xfId="0" applyFont="1" applyBorder="1" applyAlignment="1">
      <alignment vertical="center" wrapText="1"/>
    </xf>
    <xf numFmtId="0" fontId="5" fillId="3" borderId="15" xfId="0" applyFont="1" applyFill="1" applyBorder="1" applyAlignment="1">
      <alignment horizontal="center"/>
    </xf>
    <xf numFmtId="0" fontId="36" fillId="15" borderId="0" xfId="0" applyFont="1" applyFill="1" applyAlignment="1">
      <alignment vertical="center"/>
    </xf>
    <xf numFmtId="0" fontId="5" fillId="14" borderId="23" xfId="0" applyFont="1" applyFill="1" applyBorder="1" applyAlignment="1">
      <alignment vertical="center"/>
    </xf>
    <xf numFmtId="0" fontId="7" fillId="0" borderId="17" xfId="0" applyFont="1" applyBorder="1" applyAlignment="1">
      <alignment vertical="center"/>
    </xf>
    <xf numFmtId="0" fontId="29" fillId="0" borderId="0" xfId="0" applyFont="1" applyAlignment="1">
      <alignment vertical="center"/>
    </xf>
    <xf numFmtId="0" fontId="3" fillId="3" borderId="14" xfId="0" applyFont="1" applyFill="1" applyBorder="1" applyAlignment="1">
      <alignment horizontal="center"/>
    </xf>
    <xf numFmtId="169" fontId="4" fillId="13" borderId="13" xfId="1" applyNumberFormat="1" applyFont="1" applyFill="1" applyBorder="1" applyAlignment="1">
      <alignment vertical="center"/>
    </xf>
    <xf numFmtId="0" fontId="5" fillId="0" borderId="23" xfId="0" applyFont="1" applyBorder="1" applyAlignment="1">
      <alignment vertical="center"/>
    </xf>
    <xf numFmtId="169" fontId="5" fillId="12" borderId="20" xfId="1" applyNumberFormat="1" applyFont="1" applyFill="1" applyBorder="1" applyAlignment="1">
      <alignment vertical="center"/>
    </xf>
    <xf numFmtId="169" fontId="5" fillId="4" borderId="20" xfId="1" applyNumberFormat="1" applyFont="1" applyFill="1" applyBorder="1" applyAlignment="1">
      <alignment vertical="center"/>
    </xf>
    <xf numFmtId="169" fontId="4" fillId="12" borderId="14" xfId="1" applyNumberFormat="1" applyFont="1" applyFill="1" applyBorder="1" applyAlignment="1">
      <alignment vertical="center"/>
    </xf>
    <xf numFmtId="0" fontId="41" fillId="0" borderId="23" xfId="0" applyFont="1" applyBorder="1" applyAlignment="1">
      <alignment vertical="center"/>
    </xf>
    <xf numFmtId="169" fontId="4" fillId="0" borderId="23" xfId="1" applyNumberFormat="1" applyFont="1" applyFill="1" applyBorder="1" applyAlignment="1">
      <alignment vertical="center"/>
    </xf>
    <xf numFmtId="0" fontId="41" fillId="0" borderId="17" xfId="0" applyFont="1" applyBorder="1" applyAlignment="1">
      <alignment vertical="center" wrapText="1"/>
    </xf>
    <xf numFmtId="0" fontId="5" fillId="0" borderId="23" xfId="0" applyFont="1" applyBorder="1" applyAlignment="1">
      <alignment horizontal="center" vertical="center"/>
    </xf>
    <xf numFmtId="169" fontId="5" fillId="12" borderId="15" xfId="1" applyNumberFormat="1" applyFont="1" applyFill="1" applyBorder="1" applyAlignment="1">
      <alignment vertical="center"/>
    </xf>
    <xf numFmtId="169" fontId="5" fillId="4" borderId="15" xfId="1" applyNumberFormat="1" applyFont="1" applyFill="1" applyBorder="1" applyAlignment="1">
      <alignment vertical="center"/>
    </xf>
    <xf numFmtId="3" fontId="4" fillId="12" borderId="14" xfId="1" applyNumberFormat="1" applyFont="1" applyFill="1" applyBorder="1" applyAlignment="1">
      <alignment vertical="center"/>
    </xf>
    <xf numFmtId="3" fontId="4" fillId="12" borderId="13" xfId="1" applyNumberFormat="1" applyFont="1" applyFill="1" applyBorder="1" applyAlignment="1">
      <alignment vertical="center"/>
    </xf>
    <xf numFmtId="0" fontId="5" fillId="0" borderId="0" xfId="0" applyFont="1" applyAlignment="1">
      <alignment horizontal="left"/>
    </xf>
    <xf numFmtId="169" fontId="28" fillId="15" borderId="0" xfId="1" applyNumberFormat="1" applyFont="1" applyFill="1" applyBorder="1" applyAlignment="1">
      <alignment vertical="center"/>
    </xf>
    <xf numFmtId="166" fontId="13" fillId="0" borderId="31" xfId="6" applyFont="1" applyFill="1" applyBorder="1"/>
    <xf numFmtId="166" fontId="25" fillId="0" borderId="28" xfId="6" applyFont="1" applyFill="1" applyBorder="1"/>
    <xf numFmtId="169" fontId="4" fillId="4" borderId="14" xfId="1" applyNumberFormat="1" applyFont="1" applyFill="1" applyBorder="1" applyAlignment="1">
      <alignment vertical="center"/>
    </xf>
    <xf numFmtId="0" fontId="5" fillId="0" borderId="17" xfId="0" applyFont="1" applyBorder="1" applyAlignment="1">
      <alignment vertical="center" wrapText="1"/>
    </xf>
    <xf numFmtId="0" fontId="44" fillId="0" borderId="23" xfId="0" applyFont="1" applyBorder="1" applyAlignment="1">
      <alignment vertical="center"/>
    </xf>
    <xf numFmtId="169" fontId="4" fillId="4" borderId="22" xfId="1" applyNumberFormat="1" applyFont="1" applyFill="1" applyBorder="1" applyAlignment="1">
      <alignment vertical="center"/>
    </xf>
    <xf numFmtId="0" fontId="5" fillId="0" borderId="3" xfId="0" applyFont="1" applyBorder="1" applyAlignment="1">
      <alignment vertical="center" wrapText="1"/>
    </xf>
    <xf numFmtId="0" fontId="13" fillId="0" borderId="32" xfId="0" applyFont="1" applyBorder="1" applyAlignment="1">
      <alignment wrapText="1"/>
    </xf>
    <xf numFmtId="173" fontId="13" fillId="0" borderId="25" xfId="6" applyNumberFormat="1" applyFont="1" applyBorder="1" applyAlignment="1">
      <alignment wrapText="1"/>
    </xf>
    <xf numFmtId="173" fontId="13" fillId="0" borderId="25" xfId="0" applyNumberFormat="1" applyFont="1" applyBorder="1" applyAlignment="1">
      <alignment wrapText="1"/>
    </xf>
    <xf numFmtId="0" fontId="13" fillId="0" borderId="25" xfId="0" applyFont="1" applyBorder="1" applyAlignment="1">
      <alignment wrapText="1"/>
    </xf>
    <xf numFmtId="0" fontId="48" fillId="0" borderId="25" xfId="0" applyFont="1" applyBorder="1" applyAlignment="1">
      <alignment wrapText="1"/>
    </xf>
    <xf numFmtId="0" fontId="38" fillId="0" borderId="25" xfId="0" applyFont="1" applyBorder="1" applyAlignment="1">
      <alignment wrapText="1"/>
    </xf>
    <xf numFmtId="0" fontId="13" fillId="0" borderId="7" xfId="0" applyFont="1" applyBorder="1" applyAlignment="1">
      <alignment wrapText="1"/>
    </xf>
    <xf numFmtId="0" fontId="22" fillId="0" borderId="7" xfId="0" applyFont="1" applyBorder="1" applyAlignment="1">
      <alignment wrapText="1"/>
    </xf>
    <xf numFmtId="173" fontId="22" fillId="0" borderId="7" xfId="6" applyNumberFormat="1" applyFont="1" applyBorder="1" applyAlignment="1">
      <alignment wrapText="1"/>
    </xf>
    <xf numFmtId="173" fontId="13" fillId="0" borderId="7" xfId="0" applyNumberFormat="1" applyFont="1" applyBorder="1" applyAlignment="1">
      <alignment wrapText="1"/>
    </xf>
    <xf numFmtId="0" fontId="47" fillId="0" borderId="0" xfId="0" applyFont="1" applyAlignment="1">
      <alignment wrapText="1"/>
    </xf>
    <xf numFmtId="0" fontId="13" fillId="0" borderId="0" xfId="0" applyFont="1" applyAlignment="1">
      <alignment wrapText="1"/>
    </xf>
    <xf numFmtId="16" fontId="41" fillId="0" borderId="0" xfId="0" applyNumberFormat="1" applyFont="1" applyAlignment="1">
      <alignment wrapText="1"/>
    </xf>
    <xf numFmtId="164" fontId="31" fillId="17" borderId="0" xfId="6" applyNumberFormat="1" applyFont="1" applyFill="1" applyBorder="1" applyAlignment="1">
      <alignment vertical="center"/>
    </xf>
    <xf numFmtId="164" fontId="31" fillId="17" borderId="4" xfId="6" applyNumberFormat="1" applyFont="1" applyFill="1" applyBorder="1" applyAlignment="1">
      <alignment vertical="center" wrapText="1"/>
    </xf>
    <xf numFmtId="164" fontId="31" fillId="17" borderId="0" xfId="6" applyNumberFormat="1" applyFont="1" applyFill="1" applyBorder="1" applyAlignment="1">
      <alignment vertical="center" wrapText="1"/>
    </xf>
    <xf numFmtId="173" fontId="13" fillId="0" borderId="14" xfId="6" applyNumberFormat="1" applyFont="1" applyBorder="1"/>
    <xf numFmtId="173" fontId="13" fillId="0" borderId="13" xfId="6" applyNumberFormat="1" applyFont="1" applyBorder="1"/>
    <xf numFmtId="0" fontId="13" fillId="0" borderId="42" xfId="0" applyFont="1" applyBorder="1"/>
    <xf numFmtId="173" fontId="13" fillId="0" borderId="20" xfId="6" applyNumberFormat="1" applyFont="1" applyBorder="1"/>
    <xf numFmtId="0" fontId="13" fillId="0" borderId="20" xfId="0" applyFont="1" applyBorder="1"/>
    <xf numFmtId="40" fontId="56" fillId="15" borderId="25" xfId="0" applyNumberFormat="1" applyFont="1" applyFill="1" applyBorder="1" applyAlignment="1">
      <alignment horizontal="center" vertical="center" wrapText="1"/>
    </xf>
    <xf numFmtId="166" fontId="13" fillId="0" borderId="41" xfId="6" applyFont="1" applyBorder="1"/>
    <xf numFmtId="166" fontId="13" fillId="0" borderId="40" xfId="6" applyFont="1" applyBorder="1"/>
    <xf numFmtId="0" fontId="13" fillId="0" borderId="44" xfId="0" applyFont="1" applyBorder="1"/>
    <xf numFmtId="0" fontId="13" fillId="0" borderId="2" xfId="0" applyFont="1" applyBorder="1" applyAlignment="1">
      <alignment vertical="center"/>
    </xf>
    <xf numFmtId="166" fontId="13" fillId="12" borderId="34" xfId="6" applyFont="1" applyFill="1" applyBorder="1" applyAlignment="1">
      <alignment vertical="center"/>
    </xf>
    <xf numFmtId="0" fontId="43" fillId="5" borderId="5" xfId="4" applyFont="1" applyBorder="1" applyAlignment="1">
      <alignment vertical="center" wrapText="1"/>
    </xf>
    <xf numFmtId="169" fontId="7" fillId="12" borderId="3" xfId="1" applyNumberFormat="1" applyFont="1" applyFill="1" applyBorder="1" applyAlignment="1">
      <alignment vertical="center"/>
    </xf>
    <xf numFmtId="0" fontId="13" fillId="0" borderId="5" xfId="0" applyFont="1" applyBorder="1" applyAlignment="1">
      <alignment vertical="center" wrapText="1"/>
    </xf>
    <xf numFmtId="0" fontId="13" fillId="0" borderId="22" xfId="0" applyFont="1" applyBorder="1" applyAlignment="1">
      <alignment vertical="center" wrapText="1"/>
    </xf>
    <xf numFmtId="0" fontId="7" fillId="0" borderId="23" xfId="0" applyFont="1" applyBorder="1" applyAlignment="1">
      <alignment vertical="center" wrapText="1"/>
    </xf>
    <xf numFmtId="0" fontId="41" fillId="4" borderId="3" xfId="5" applyFont="1" applyFill="1" applyBorder="1" applyAlignment="1">
      <alignment vertical="center" wrapText="1"/>
    </xf>
    <xf numFmtId="169" fontId="37" fillId="12" borderId="20" xfId="1" applyNumberFormat="1" applyFont="1" applyFill="1" applyBorder="1" applyAlignment="1">
      <alignment vertical="center"/>
    </xf>
    <xf numFmtId="169" fontId="7" fillId="13" borderId="17" xfId="1" applyNumberFormat="1" applyFont="1" applyFill="1" applyBorder="1" applyAlignment="1">
      <alignment vertical="center"/>
    </xf>
    <xf numFmtId="0" fontId="5" fillId="0" borderId="3" xfId="0" applyFont="1" applyBorder="1" applyAlignment="1">
      <alignment vertical="center"/>
    </xf>
    <xf numFmtId="0" fontId="41" fillId="0" borderId="22" xfId="0" applyFont="1" applyBorder="1" applyAlignment="1">
      <alignment vertical="center"/>
    </xf>
    <xf numFmtId="0" fontId="41" fillId="0" borderId="5" xfId="2" applyFont="1" applyFill="1" applyBorder="1" applyAlignment="1">
      <alignment vertical="center" wrapText="1"/>
    </xf>
    <xf numFmtId="0" fontId="19" fillId="0" borderId="0" xfId="0" applyFont="1" applyAlignment="1">
      <alignment horizontal="center" wrapText="1"/>
    </xf>
    <xf numFmtId="0" fontId="33" fillId="21" borderId="0" xfId="9"/>
    <xf numFmtId="0" fontId="0" fillId="15" borderId="0" xfId="0" applyFill="1"/>
    <xf numFmtId="0" fontId="25" fillId="0" borderId="46" xfId="0" applyFont="1" applyBorder="1" applyAlignment="1">
      <alignment vertical="center"/>
    </xf>
    <xf numFmtId="0" fontId="19" fillId="14" borderId="23" xfId="0" applyFont="1" applyFill="1" applyBorder="1" applyAlignment="1">
      <alignment horizontal="center"/>
    </xf>
    <xf numFmtId="0" fontId="0" fillId="0" borderId="45" xfId="0" applyBorder="1"/>
    <xf numFmtId="0" fontId="0" fillId="0" borderId="47" xfId="0" applyBorder="1"/>
    <xf numFmtId="0" fontId="3" fillId="0" borderId="0" xfId="0" applyFont="1" applyAlignment="1">
      <alignment horizontal="center" vertical="center"/>
    </xf>
    <xf numFmtId="166" fontId="13" fillId="0" borderId="48" xfId="6" applyFont="1" applyBorder="1"/>
    <xf numFmtId="0" fontId="13" fillId="0" borderId="29" xfId="0" applyFont="1" applyBorder="1"/>
    <xf numFmtId="0" fontId="13" fillId="0" borderId="4" xfId="0" applyFont="1" applyBorder="1"/>
    <xf numFmtId="173" fontId="13" fillId="0" borderId="36" xfId="6" applyNumberFormat="1" applyFont="1" applyBorder="1"/>
    <xf numFmtId="0" fontId="13" fillId="0" borderId="30" xfId="0" applyFont="1" applyBorder="1"/>
    <xf numFmtId="173" fontId="13" fillId="0" borderId="30" xfId="6" applyNumberFormat="1" applyFont="1" applyBorder="1"/>
    <xf numFmtId="173" fontId="25" fillId="0" borderId="49" xfId="6" applyNumberFormat="1" applyFont="1" applyBorder="1"/>
    <xf numFmtId="0" fontId="26" fillId="14" borderId="51" xfId="0" applyFont="1" applyFill="1" applyBorder="1" applyAlignment="1">
      <alignment horizontal="center"/>
    </xf>
    <xf numFmtId="0" fontId="26" fillId="14" borderId="45" xfId="0" applyFont="1" applyFill="1" applyBorder="1" applyAlignment="1">
      <alignment horizontal="center"/>
    </xf>
    <xf numFmtId="169" fontId="5" fillId="13" borderId="13" xfId="1" applyNumberFormat="1" applyFont="1" applyFill="1" applyBorder="1" applyAlignment="1">
      <alignment vertical="center"/>
    </xf>
    <xf numFmtId="0" fontId="55" fillId="0" borderId="5" xfId="3" applyFont="1" applyBorder="1" applyAlignment="1">
      <alignment vertical="center" wrapText="1"/>
    </xf>
    <xf numFmtId="0" fontId="5" fillId="0" borderId="0" xfId="2" applyFont="1" applyFill="1" applyAlignment="1">
      <alignment horizontal="center" vertical="center"/>
    </xf>
    <xf numFmtId="0" fontId="0" fillId="0" borderId="5" xfId="0" applyBorder="1"/>
    <xf numFmtId="173" fontId="0" fillId="0" borderId="5" xfId="0" applyNumberFormat="1" applyBorder="1"/>
    <xf numFmtId="173" fontId="3" fillId="0" borderId="5" xfId="0" applyNumberFormat="1" applyFont="1" applyBorder="1"/>
    <xf numFmtId="173" fontId="32" fillId="20" borderId="17" xfId="6" applyNumberFormat="1" applyFont="1" applyFill="1" applyBorder="1" applyAlignment="1">
      <alignment horizontal="center"/>
    </xf>
    <xf numFmtId="173" fontId="0" fillId="0" borderId="5" xfId="6" applyNumberFormat="1" applyFont="1" applyBorder="1"/>
    <xf numFmtId="173" fontId="0" fillId="0" borderId="13" xfId="6" applyNumberFormat="1" applyFont="1" applyBorder="1"/>
    <xf numFmtId="0" fontId="5" fillId="3" borderId="22" xfId="0" applyFont="1" applyFill="1" applyBorder="1" applyAlignment="1">
      <alignment horizontal="center"/>
    </xf>
    <xf numFmtId="173" fontId="0" fillId="0" borderId="14" xfId="6" applyNumberFormat="1" applyFont="1" applyBorder="1"/>
    <xf numFmtId="0" fontId="0" fillId="0" borderId="14" xfId="0" applyBorder="1"/>
    <xf numFmtId="0" fontId="3" fillId="0" borderId="13" xfId="0" applyFont="1" applyBorder="1"/>
    <xf numFmtId="0" fontId="0" fillId="0" borderId="13" xfId="0" applyBorder="1"/>
    <xf numFmtId="0" fontId="12" fillId="6" borderId="19" xfId="5" applyBorder="1"/>
    <xf numFmtId="166" fontId="13" fillId="9" borderId="32" xfId="6" applyFont="1" applyFill="1" applyBorder="1"/>
    <xf numFmtId="166" fontId="13" fillId="9" borderId="42" xfId="6" applyFont="1" applyFill="1" applyBorder="1"/>
    <xf numFmtId="166" fontId="13" fillId="9" borderId="24" xfId="6" applyFont="1" applyFill="1" applyBorder="1"/>
    <xf numFmtId="166" fontId="13" fillId="9" borderId="52" xfId="6" applyFont="1" applyFill="1" applyBorder="1" applyAlignment="1">
      <alignment vertical="center"/>
    </xf>
    <xf numFmtId="166" fontId="25" fillId="9" borderId="28" xfId="6" applyFont="1" applyFill="1" applyBorder="1" applyAlignment="1">
      <alignment vertical="center"/>
    </xf>
    <xf numFmtId="166" fontId="13" fillId="12" borderId="36" xfId="6" applyFont="1" applyFill="1" applyBorder="1"/>
    <xf numFmtId="173" fontId="0" fillId="0" borderId="20" xfId="0" applyNumberFormat="1" applyBorder="1"/>
    <xf numFmtId="0" fontId="5" fillId="0" borderId="20" xfId="0" applyFont="1" applyBorder="1"/>
    <xf numFmtId="0" fontId="0" fillId="0" borderId="0" xfId="0" applyAlignment="1">
      <alignment vertical="top"/>
    </xf>
    <xf numFmtId="0" fontId="41" fillId="0" borderId="0" xfId="0" applyFont="1" applyAlignment="1">
      <alignment vertical="top" wrapText="1"/>
    </xf>
    <xf numFmtId="166" fontId="4" fillId="0" borderId="0" xfId="6" applyFont="1" applyFill="1" applyBorder="1" applyAlignment="1">
      <alignment vertical="top"/>
    </xf>
    <xf numFmtId="0" fontId="41" fillId="0" borderId="5" xfId="0" applyFont="1" applyBorder="1" applyAlignment="1">
      <alignment vertical="top" wrapText="1"/>
    </xf>
    <xf numFmtId="0" fontId="36" fillId="15" borderId="0" xfId="0" applyFont="1" applyFill="1" applyAlignment="1">
      <alignment vertical="top" wrapText="1"/>
    </xf>
    <xf numFmtId="166" fontId="4" fillId="15" borderId="0" xfId="6" applyFont="1" applyFill="1" applyBorder="1" applyAlignment="1">
      <alignment vertical="top"/>
    </xf>
    <xf numFmtId="0" fontId="41" fillId="15" borderId="5" xfId="0" applyFont="1" applyFill="1" applyBorder="1" applyAlignment="1">
      <alignment vertical="top" wrapText="1"/>
    </xf>
    <xf numFmtId="166" fontId="4" fillId="0" borderId="24" xfId="6" applyFont="1" applyFill="1" applyBorder="1" applyAlignment="1">
      <alignment vertical="top"/>
    </xf>
    <xf numFmtId="0" fontId="5" fillId="14" borderId="23" xfId="0" applyFont="1" applyFill="1" applyBorder="1" applyAlignment="1">
      <alignment vertical="top" wrapText="1"/>
    </xf>
    <xf numFmtId="166" fontId="4" fillId="14" borderId="24" xfId="6" applyFont="1" applyFill="1" applyBorder="1" applyAlignment="1">
      <alignment vertical="top"/>
    </xf>
    <xf numFmtId="0" fontId="41" fillId="14" borderId="17" xfId="0" applyFont="1" applyFill="1" applyBorder="1" applyAlignment="1">
      <alignment vertical="top" wrapText="1"/>
    </xf>
    <xf numFmtId="0" fontId="13" fillId="0" borderId="3" xfId="0" applyFont="1" applyBorder="1" applyAlignment="1">
      <alignment vertical="top" wrapText="1"/>
    </xf>
    <xf numFmtId="166" fontId="4" fillId="13" borderId="5" xfId="6" applyFont="1" applyFill="1" applyBorder="1" applyAlignment="1">
      <alignment vertical="top"/>
    </xf>
    <xf numFmtId="0" fontId="13" fillId="0" borderId="5" xfId="0" applyFont="1" applyBorder="1" applyAlignment="1">
      <alignment vertical="top" wrapText="1"/>
    </xf>
    <xf numFmtId="166" fontId="4" fillId="13" borderId="15" xfId="6" applyFont="1" applyFill="1" applyBorder="1" applyAlignment="1">
      <alignment vertical="top"/>
    </xf>
    <xf numFmtId="0" fontId="13" fillId="0" borderId="5" xfId="5" applyFont="1" applyFill="1" applyBorder="1" applyAlignment="1">
      <alignment vertical="top" wrapText="1"/>
    </xf>
    <xf numFmtId="0" fontId="5" fillId="0" borderId="3" xfId="0" applyFont="1" applyBorder="1" applyAlignment="1">
      <alignment vertical="top" wrapText="1"/>
    </xf>
    <xf numFmtId="166" fontId="5" fillId="13" borderId="5" xfId="6" applyFont="1" applyFill="1" applyBorder="1" applyAlignment="1">
      <alignment vertical="top"/>
    </xf>
    <xf numFmtId="0" fontId="5" fillId="0" borderId="5" xfId="0" applyFont="1" applyBorder="1" applyAlignment="1">
      <alignment vertical="top" wrapText="1"/>
    </xf>
    <xf numFmtId="166" fontId="4" fillId="14" borderId="23" xfId="6" applyFont="1" applyFill="1" applyBorder="1" applyAlignment="1">
      <alignment vertical="top"/>
    </xf>
    <xf numFmtId="0" fontId="13" fillId="14" borderId="17" xfId="0" applyFont="1" applyFill="1" applyBorder="1" applyAlignment="1">
      <alignment vertical="top" wrapText="1"/>
    </xf>
    <xf numFmtId="0" fontId="13" fillId="0" borderId="22" xfId="0" applyFont="1" applyBorder="1" applyAlignment="1">
      <alignment vertical="top" wrapText="1"/>
    </xf>
    <xf numFmtId="166" fontId="4" fillId="13" borderId="22" xfId="6" applyFont="1" applyFill="1" applyBorder="1" applyAlignment="1">
      <alignment vertical="top"/>
    </xf>
    <xf numFmtId="166" fontId="5" fillId="13" borderId="13" xfId="6" applyFont="1" applyFill="1" applyBorder="1" applyAlignment="1">
      <alignment vertical="top"/>
    </xf>
    <xf numFmtId="166" fontId="4" fillId="13" borderId="13" xfId="6" applyFont="1" applyFill="1" applyBorder="1" applyAlignment="1">
      <alignment vertical="top"/>
    </xf>
    <xf numFmtId="0" fontId="13" fillId="0" borderId="13" xfId="5" applyFont="1" applyFill="1" applyBorder="1" applyAlignment="1">
      <alignment vertical="top" wrapText="1"/>
    </xf>
    <xf numFmtId="0" fontId="13" fillId="0" borderId="22" xfId="5" applyFont="1" applyFill="1" applyBorder="1" applyAlignment="1">
      <alignment vertical="top" wrapText="1"/>
    </xf>
    <xf numFmtId="0" fontId="37" fillId="23" borderId="17" xfId="0" applyFont="1" applyFill="1" applyBorder="1" applyAlignment="1">
      <alignment vertical="top" wrapText="1"/>
    </xf>
    <xf numFmtId="166" fontId="7" fillId="23" borderId="20" xfId="6" applyFont="1" applyFill="1" applyBorder="1" applyAlignment="1">
      <alignment vertical="top"/>
    </xf>
    <xf numFmtId="0" fontId="41" fillId="23" borderId="20" xfId="0" applyFont="1" applyFill="1" applyBorder="1" applyAlignment="1">
      <alignment vertical="top" wrapText="1"/>
    </xf>
    <xf numFmtId="166" fontId="0" fillId="0" borderId="0" xfId="6" applyFont="1" applyAlignment="1">
      <alignment vertical="top"/>
    </xf>
    <xf numFmtId="173" fontId="19" fillId="0" borderId="20" xfId="6" applyNumberFormat="1" applyFont="1" applyFill="1" applyBorder="1" applyAlignment="1">
      <alignment horizontal="center" vertical="center" wrapText="1"/>
    </xf>
    <xf numFmtId="0" fontId="5" fillId="22" borderId="3" xfId="0" applyFont="1" applyFill="1" applyBorder="1" applyAlignment="1">
      <alignment horizontal="center"/>
    </xf>
    <xf numFmtId="0" fontId="5" fillId="22" borderId="22" xfId="0" applyFont="1" applyFill="1" applyBorder="1" applyAlignment="1">
      <alignment horizontal="center"/>
    </xf>
    <xf numFmtId="0" fontId="5" fillId="0" borderId="17" xfId="0" applyFont="1" applyBorder="1"/>
    <xf numFmtId="173" fontId="5" fillId="0" borderId="20" xfId="6" applyNumberFormat="1" applyFont="1" applyBorder="1"/>
    <xf numFmtId="173" fontId="5" fillId="0" borderId="17" xfId="6" applyNumberFormat="1" applyFont="1" applyBorder="1"/>
    <xf numFmtId="0" fontId="0" fillId="0" borderId="20" xfId="0" applyBorder="1"/>
    <xf numFmtId="0" fontId="0" fillId="0" borderId="17" xfId="0" applyBorder="1"/>
    <xf numFmtId="173" fontId="3" fillId="0" borderId="20" xfId="0" applyNumberFormat="1" applyFont="1" applyBorder="1"/>
    <xf numFmtId="173" fontId="3" fillId="0" borderId="17" xfId="0" applyNumberFormat="1" applyFont="1" applyBorder="1"/>
    <xf numFmtId="173" fontId="0" fillId="0" borderId="0" xfId="0" applyNumberFormat="1"/>
    <xf numFmtId="0" fontId="41" fillId="25" borderId="0" xfId="0" applyFont="1" applyFill="1"/>
    <xf numFmtId="169" fontId="4" fillId="13" borderId="14" xfId="1" applyNumberFormat="1" applyFont="1" applyFill="1" applyBorder="1" applyAlignment="1">
      <alignment vertical="center"/>
    </xf>
    <xf numFmtId="0" fontId="23" fillId="14" borderId="16" xfId="0" applyFont="1" applyFill="1" applyBorder="1" applyAlignment="1">
      <alignment horizontal="center"/>
    </xf>
    <xf numFmtId="3" fontId="4" fillId="0" borderId="13" xfId="1" applyNumberFormat="1" applyFont="1" applyFill="1" applyBorder="1" applyAlignment="1">
      <alignment vertical="center"/>
    </xf>
    <xf numFmtId="3" fontId="4" fillId="0" borderId="15" xfId="1" applyNumberFormat="1" applyFont="1" applyFill="1" applyBorder="1" applyAlignment="1">
      <alignment vertical="center"/>
    </xf>
    <xf numFmtId="169" fontId="5" fillId="0" borderId="13" xfId="1" applyNumberFormat="1" applyFont="1" applyFill="1" applyBorder="1" applyAlignment="1">
      <alignment vertical="center"/>
    </xf>
    <xf numFmtId="169" fontId="28" fillId="15" borderId="0" xfId="1" applyNumberFormat="1" applyFont="1" applyFill="1" applyBorder="1" applyAlignment="1">
      <alignment vertical="center" wrapText="1"/>
    </xf>
    <xf numFmtId="166" fontId="13" fillId="0" borderId="3" xfId="6" applyFont="1" applyBorder="1"/>
    <xf numFmtId="166" fontId="13" fillId="0" borderId="14" xfId="6" applyFont="1" applyBorder="1"/>
    <xf numFmtId="166" fontId="13" fillId="0" borderId="5" xfId="6" applyFont="1" applyBorder="1"/>
    <xf numFmtId="166" fontId="13" fillId="0" borderId="13" xfId="6" applyFont="1" applyBorder="1"/>
    <xf numFmtId="166" fontId="13" fillId="0" borderId="17" xfId="6" applyFont="1" applyBorder="1"/>
    <xf numFmtId="166" fontId="13" fillId="0" borderId="20" xfId="6" applyFont="1" applyBorder="1"/>
    <xf numFmtId="166" fontId="13" fillId="0" borderId="23" xfId="6" applyFont="1" applyFill="1" applyBorder="1"/>
    <xf numFmtId="166" fontId="13" fillId="14" borderId="13" xfId="6" applyFont="1" applyFill="1" applyBorder="1"/>
    <xf numFmtId="166" fontId="13" fillId="0" borderId="45" xfId="6" applyFont="1" applyBorder="1"/>
    <xf numFmtId="169" fontId="4" fillId="22" borderId="5" xfId="1" applyNumberFormat="1" applyFont="1" applyFill="1" applyBorder="1" applyAlignment="1">
      <alignment vertical="center"/>
    </xf>
    <xf numFmtId="169" fontId="41" fillId="22" borderId="5" xfId="2" applyNumberFormat="1" applyFont="1" applyFill="1" applyBorder="1" applyAlignment="1">
      <alignment vertical="center"/>
    </xf>
    <xf numFmtId="169" fontId="4" fillId="22" borderId="22" xfId="1" applyNumberFormat="1" applyFont="1" applyFill="1" applyBorder="1" applyAlignment="1">
      <alignment vertical="center"/>
    </xf>
    <xf numFmtId="169" fontId="5" fillId="22" borderId="5" xfId="1" applyNumberFormat="1" applyFont="1" applyFill="1" applyBorder="1" applyAlignment="1">
      <alignment vertical="center"/>
    </xf>
    <xf numFmtId="169" fontId="5" fillId="22" borderId="20" xfId="1" applyNumberFormat="1" applyFont="1" applyFill="1" applyBorder="1" applyAlignment="1">
      <alignment vertical="center"/>
    </xf>
    <xf numFmtId="169" fontId="4" fillId="22" borderId="15" xfId="1" applyNumberFormat="1" applyFont="1" applyFill="1" applyBorder="1" applyAlignment="1">
      <alignment vertical="center"/>
    </xf>
    <xf numFmtId="169" fontId="5" fillId="22" borderId="14" xfId="1" applyNumberFormat="1" applyFont="1" applyFill="1" applyBorder="1" applyAlignment="1">
      <alignment vertical="center"/>
    </xf>
    <xf numFmtId="0" fontId="41" fillId="4" borderId="5" xfId="5" applyFont="1" applyFill="1" applyBorder="1" applyAlignment="1">
      <alignment vertical="center"/>
    </xf>
    <xf numFmtId="169" fontId="7" fillId="0" borderId="13" xfId="1" applyNumberFormat="1" applyFont="1" applyFill="1" applyBorder="1" applyAlignment="1">
      <alignment vertical="center"/>
    </xf>
    <xf numFmtId="0" fontId="5" fillId="0" borderId="0" xfId="4" applyFont="1" applyFill="1" applyAlignment="1">
      <alignment horizontal="center" vertical="center"/>
    </xf>
    <xf numFmtId="0" fontId="44" fillId="0" borderId="5" xfId="0" applyFont="1" applyBorder="1" applyAlignment="1">
      <alignment vertical="center" wrapText="1"/>
    </xf>
    <xf numFmtId="0" fontId="27" fillId="15" borderId="26" xfId="0" applyFont="1" applyFill="1" applyBorder="1" applyAlignment="1">
      <alignment horizontal="center" vertical="center" wrapText="1"/>
    </xf>
    <xf numFmtId="0" fontId="23" fillId="14" borderId="21" xfId="0" applyFont="1" applyFill="1" applyBorder="1" applyAlignment="1">
      <alignment horizontal="center"/>
    </xf>
    <xf numFmtId="173" fontId="13" fillId="14" borderId="22" xfId="6" applyNumberFormat="1" applyFont="1" applyFill="1" applyBorder="1"/>
    <xf numFmtId="169" fontId="40" fillId="0" borderId="15" xfId="2" applyNumberFormat="1" applyFont="1" applyFill="1" applyBorder="1" applyAlignment="1">
      <alignment vertical="center"/>
    </xf>
    <xf numFmtId="169" fontId="4" fillId="4" borderId="24" xfId="1" applyNumberFormat="1" applyFont="1" applyFill="1" applyBorder="1" applyAlignment="1">
      <alignment vertical="center"/>
    </xf>
    <xf numFmtId="166" fontId="13" fillId="12" borderId="17" xfId="6" applyFont="1" applyFill="1" applyBorder="1"/>
    <xf numFmtId="0" fontId="13" fillId="0" borderId="0" xfId="0" applyFont="1" applyAlignment="1">
      <alignment horizontal="left"/>
    </xf>
    <xf numFmtId="166" fontId="13" fillId="14" borderId="0" xfId="6" applyFont="1" applyFill="1" applyBorder="1"/>
    <xf numFmtId="164" fontId="1" fillId="0" borderId="12" xfId="6" applyNumberFormat="1" applyFont="1" applyFill="1" applyBorder="1" applyAlignment="1"/>
    <xf numFmtId="0" fontId="6" fillId="17" borderId="0" xfId="0" applyFont="1" applyFill="1" applyAlignment="1">
      <alignment vertical="top" wrapText="1"/>
    </xf>
    <xf numFmtId="166" fontId="6" fillId="17" borderId="0" xfId="6" applyFont="1" applyFill="1" applyAlignment="1">
      <alignment vertical="top" wrapText="1"/>
    </xf>
    <xf numFmtId="0" fontId="6" fillId="17" borderId="5" xfId="0" applyFont="1" applyFill="1" applyBorder="1" applyAlignment="1">
      <alignment vertical="top" wrapText="1"/>
    </xf>
    <xf numFmtId="164" fontId="0" fillId="0" borderId="18" xfId="6" applyNumberFormat="1" applyFont="1" applyFill="1" applyBorder="1" applyAlignment="1"/>
    <xf numFmtId="164" fontId="0" fillId="0" borderId="19" xfId="6" applyNumberFormat="1" applyFont="1" applyFill="1" applyBorder="1" applyAlignment="1"/>
    <xf numFmtId="168" fontId="4" fillId="17" borderId="0" xfId="1" applyNumberFormat="1" applyFont="1" applyFill="1"/>
    <xf numFmtId="169" fontId="4" fillId="0" borderId="0" xfId="1" applyNumberFormat="1" applyFont="1" applyAlignment="1">
      <alignment vertical="center"/>
    </xf>
    <xf numFmtId="169" fontId="4" fillId="15" borderId="0" xfId="1" applyNumberFormat="1" applyFont="1" applyFill="1" applyAlignment="1">
      <alignment vertical="center"/>
    </xf>
    <xf numFmtId="169" fontId="4" fillId="0" borderId="24" xfId="1" applyNumberFormat="1" applyFont="1" applyBorder="1" applyAlignment="1">
      <alignment vertical="center"/>
    </xf>
    <xf numFmtId="169" fontId="4" fillId="0" borderId="14" xfId="1" applyNumberFormat="1" applyFont="1" applyBorder="1" applyAlignment="1">
      <alignment vertical="center"/>
    </xf>
    <xf numFmtId="169" fontId="4" fillId="0" borderId="13" xfId="1" applyNumberFormat="1" applyFont="1" applyBorder="1" applyAlignment="1">
      <alignment vertical="center"/>
    </xf>
    <xf numFmtId="169" fontId="4" fillId="0" borderId="15" xfId="1" applyNumberFormat="1" applyFont="1" applyBorder="1" applyAlignment="1">
      <alignment vertical="center"/>
    </xf>
    <xf numFmtId="169" fontId="4" fillId="0" borderId="5" xfId="1" applyNumberFormat="1" applyFont="1" applyBorder="1" applyAlignment="1">
      <alignment vertical="center"/>
    </xf>
    <xf numFmtId="0" fontId="54" fillId="11" borderId="0" xfId="2" applyFont="1" applyFill="1"/>
    <xf numFmtId="169" fontId="5" fillId="0" borderId="14" xfId="1" applyNumberFormat="1" applyFont="1" applyBorder="1" applyAlignment="1">
      <alignment vertical="center"/>
    </xf>
    <xf numFmtId="169" fontId="4" fillId="0" borderId="2" xfId="1" applyNumberFormat="1" applyFont="1" applyBorder="1" applyAlignment="1">
      <alignment vertical="center"/>
    </xf>
    <xf numFmtId="169" fontId="35" fillId="15" borderId="0" xfId="1" applyNumberFormat="1" applyFont="1" applyFill="1" applyAlignment="1">
      <alignment vertical="center"/>
    </xf>
    <xf numFmtId="169" fontId="5" fillId="0" borderId="3" xfId="1" applyNumberFormat="1" applyFont="1" applyBorder="1" applyAlignment="1">
      <alignment vertical="center"/>
    </xf>
    <xf numFmtId="169" fontId="41" fillId="0" borderId="0" xfId="0" applyNumberFormat="1" applyFont="1"/>
    <xf numFmtId="0" fontId="55" fillId="0" borderId="3" xfId="0" applyFont="1" applyBorder="1" applyAlignment="1">
      <alignment vertical="center" wrapText="1"/>
    </xf>
    <xf numFmtId="0" fontId="55" fillId="0" borderId="5" xfId="0" applyFont="1" applyBorder="1" applyAlignment="1">
      <alignment vertical="center" wrapText="1"/>
    </xf>
    <xf numFmtId="0" fontId="55" fillId="0" borderId="0" xfId="0" applyFont="1"/>
    <xf numFmtId="169" fontId="4" fillId="0" borderId="22" xfId="1" applyNumberFormat="1" applyFont="1" applyBorder="1" applyAlignment="1">
      <alignment vertical="center"/>
    </xf>
    <xf numFmtId="169" fontId="5" fillId="0" borderId="15" xfId="1" applyNumberFormat="1" applyFont="1" applyBorder="1" applyAlignment="1">
      <alignment vertical="center"/>
    </xf>
    <xf numFmtId="0" fontId="5" fillId="17" borderId="0" xfId="0" applyFont="1" applyFill="1" applyAlignment="1">
      <alignment horizontal="center" vertical="center"/>
    </xf>
    <xf numFmtId="169" fontId="4" fillId="17" borderId="0" xfId="1" applyNumberFormat="1" applyFont="1" applyFill="1" applyAlignment="1">
      <alignment vertical="center"/>
    </xf>
    <xf numFmtId="169" fontId="4" fillId="0" borderId="23" xfId="1" applyNumberFormat="1" applyFont="1" applyBorder="1" applyAlignment="1">
      <alignment vertical="center"/>
    </xf>
    <xf numFmtId="0" fontId="37" fillId="0" borderId="16" xfId="0" applyFont="1" applyBorder="1" applyAlignment="1">
      <alignment horizontal="center" vertical="center"/>
    </xf>
    <xf numFmtId="169" fontId="35" fillId="17" borderId="0" xfId="1" applyNumberFormat="1" applyFont="1" applyFill="1" applyAlignment="1">
      <alignment vertical="center"/>
    </xf>
    <xf numFmtId="167" fontId="41" fillId="0" borderId="0" xfId="0" applyNumberFormat="1" applyFont="1"/>
    <xf numFmtId="169" fontId="5" fillId="0" borderId="0" xfId="1" applyNumberFormat="1" applyFont="1" applyAlignment="1">
      <alignment vertical="center"/>
    </xf>
    <xf numFmtId="169" fontId="4" fillId="4" borderId="3" xfId="1" applyNumberFormat="1" applyFont="1" applyFill="1" applyBorder="1" applyAlignment="1">
      <alignment vertical="center"/>
    </xf>
    <xf numFmtId="169" fontId="4" fillId="4" borderId="0" xfId="1" applyNumberFormat="1" applyFont="1" applyFill="1" applyAlignment="1">
      <alignment vertical="center"/>
    </xf>
    <xf numFmtId="169" fontId="4" fillId="14" borderId="0" xfId="1" applyNumberFormat="1" applyFont="1" applyFill="1" applyAlignment="1">
      <alignment vertical="center"/>
    </xf>
    <xf numFmtId="169" fontId="5" fillId="0" borderId="23" xfId="1" applyNumberFormat="1" applyFont="1" applyBorder="1" applyAlignment="1">
      <alignment vertical="center"/>
    </xf>
    <xf numFmtId="0" fontId="4" fillId="0" borderId="0" xfId="0" applyFont="1" applyAlignment="1">
      <alignment vertical="center" wrapText="1"/>
    </xf>
    <xf numFmtId="0" fontId="4" fillId="0" borderId="24" xfId="0" applyFont="1" applyBorder="1" applyAlignment="1">
      <alignment vertical="center" wrapText="1"/>
    </xf>
    <xf numFmtId="169" fontId="7" fillId="0" borderId="15" xfId="1" applyNumberFormat="1" applyFont="1" applyBorder="1" applyAlignment="1">
      <alignment vertical="center"/>
    </xf>
    <xf numFmtId="0" fontId="4" fillId="0" borderId="16" xfId="0" applyFont="1" applyBorder="1" applyAlignment="1">
      <alignment vertical="center"/>
    </xf>
    <xf numFmtId="169" fontId="7" fillId="0" borderId="23" xfId="1" applyNumberFormat="1" applyFont="1" applyBorder="1" applyAlignment="1">
      <alignment vertical="center"/>
    </xf>
    <xf numFmtId="0" fontId="8" fillId="0" borderId="0" xfId="0" applyFont="1"/>
    <xf numFmtId="169" fontId="4" fillId="0" borderId="0" xfId="1" applyNumberFormat="1" applyFont="1" applyBorder="1" applyAlignment="1">
      <alignment vertical="center"/>
    </xf>
    <xf numFmtId="169" fontId="5" fillId="4" borderId="3" xfId="1" applyNumberFormat="1" applyFont="1" applyFill="1" applyBorder="1" applyAlignment="1">
      <alignment vertical="center"/>
    </xf>
    <xf numFmtId="169" fontId="4" fillId="4" borderId="0" xfId="1" applyNumberFormat="1" applyFont="1" applyFill="1" applyBorder="1" applyAlignment="1">
      <alignment vertical="center"/>
    </xf>
    <xf numFmtId="0" fontId="41" fillId="26" borderId="0" xfId="0" applyFont="1" applyFill="1"/>
    <xf numFmtId="169" fontId="4" fillId="26" borderId="22" xfId="1" applyNumberFormat="1" applyFont="1" applyFill="1" applyBorder="1" applyAlignment="1">
      <alignment vertical="center"/>
    </xf>
    <xf numFmtId="169" fontId="5" fillId="0" borderId="5" xfId="1" applyNumberFormat="1" applyFont="1" applyBorder="1" applyAlignment="1">
      <alignment vertical="center"/>
    </xf>
    <xf numFmtId="0" fontId="5" fillId="4" borderId="0" xfId="0" applyFont="1" applyFill="1" applyAlignment="1">
      <alignment horizontal="center" vertical="center"/>
    </xf>
    <xf numFmtId="0" fontId="19" fillId="4" borderId="0" xfId="0" applyFont="1" applyFill="1" applyAlignment="1">
      <alignment horizontal="center" vertical="center" wrapText="1"/>
    </xf>
    <xf numFmtId="0" fontId="5" fillId="4" borderId="0" xfId="0" applyFont="1" applyFill="1" applyAlignment="1">
      <alignment horizontal="center"/>
    </xf>
    <xf numFmtId="0" fontId="32" fillId="4" borderId="0" xfId="8" applyFont="1" applyFill="1" applyBorder="1" applyAlignment="1">
      <alignment horizontal="center"/>
    </xf>
    <xf numFmtId="0" fontId="0" fillId="4" borderId="0" xfId="0" applyFill="1"/>
    <xf numFmtId="173" fontId="0" fillId="4" borderId="0" xfId="6" applyNumberFormat="1" applyFont="1" applyFill="1" applyBorder="1"/>
    <xf numFmtId="173" fontId="0" fillId="4" borderId="0" xfId="0" applyNumberFormat="1" applyFill="1"/>
    <xf numFmtId="0" fontId="5" fillId="4" borderId="0" xfId="0" applyFont="1" applyFill="1"/>
    <xf numFmtId="173" fontId="2" fillId="4" borderId="0" xfId="2" applyNumberFormat="1" applyFill="1" applyBorder="1"/>
    <xf numFmtId="173" fontId="5" fillId="4" borderId="0" xfId="6" applyNumberFormat="1" applyFont="1" applyFill="1" applyBorder="1"/>
    <xf numFmtId="173" fontId="11" fillId="4" borderId="0" xfId="4" applyNumberFormat="1" applyFill="1" applyBorder="1"/>
    <xf numFmtId="173" fontId="3" fillId="4" borderId="0" xfId="0" applyNumberFormat="1" applyFont="1" applyFill="1"/>
    <xf numFmtId="0" fontId="19" fillId="3" borderId="1" xfId="0" applyFont="1" applyFill="1" applyBorder="1" applyAlignment="1">
      <alignment horizontal="center" vertical="center" wrapText="1"/>
    </xf>
    <xf numFmtId="0" fontId="19" fillId="3" borderId="24" xfId="0" applyFont="1" applyFill="1" applyBorder="1" applyAlignment="1">
      <alignment horizontal="center" vertical="center" wrapText="1"/>
    </xf>
    <xf numFmtId="173" fontId="3" fillId="4" borderId="17" xfId="6" applyNumberFormat="1" applyFont="1" applyFill="1" applyBorder="1" applyAlignment="1">
      <alignment horizontal="center"/>
    </xf>
    <xf numFmtId="40" fontId="13" fillId="0" borderId="0" xfId="0" applyNumberFormat="1" applyFont="1" applyAlignment="1">
      <alignment vertical="center"/>
    </xf>
    <xf numFmtId="40" fontId="13" fillId="0" borderId="5" xfId="0" applyNumberFormat="1" applyFont="1" applyBorder="1" applyAlignment="1">
      <alignment horizontal="right" wrapText="1"/>
    </xf>
    <xf numFmtId="40" fontId="13" fillId="0" borderId="2" xfId="0" applyNumberFormat="1" applyFont="1" applyBorder="1" applyAlignment="1">
      <alignment horizontal="left"/>
    </xf>
    <xf numFmtId="171" fontId="25" fillId="0" borderId="17" xfId="0" applyNumberFormat="1" applyFont="1" applyBorder="1" applyAlignment="1">
      <alignment wrapText="1"/>
    </xf>
    <xf numFmtId="40" fontId="13" fillId="12" borderId="13" xfId="0" applyNumberFormat="1" applyFont="1" applyFill="1" applyBorder="1" applyAlignment="1">
      <alignment horizontal="right" vertical="center"/>
    </xf>
    <xf numFmtId="40" fontId="13" fillId="12" borderId="15" xfId="0" applyNumberFormat="1" applyFont="1" applyFill="1" applyBorder="1" applyAlignment="1">
      <alignment vertical="center"/>
    </xf>
    <xf numFmtId="38" fontId="13" fillId="0" borderId="14" xfId="0" applyNumberFormat="1" applyFont="1" applyBorder="1" applyAlignment="1">
      <alignment vertical="center"/>
    </xf>
    <xf numFmtId="38" fontId="13" fillId="0" borderId="13" xfId="0" applyNumberFormat="1" applyFont="1" applyBorder="1" applyAlignment="1">
      <alignment vertical="center"/>
    </xf>
    <xf numFmtId="38" fontId="13" fillId="0" borderId="4" xfId="0" applyNumberFormat="1" applyFont="1" applyBorder="1" applyAlignment="1">
      <alignment horizontal="right" vertical="center"/>
    </xf>
    <xf numFmtId="38" fontId="13" fillId="0" borderId="4" xfId="0" applyNumberFormat="1" applyFont="1" applyBorder="1" applyAlignment="1">
      <alignment horizontal="right"/>
    </xf>
    <xf numFmtId="38" fontId="13" fillId="14" borderId="23" xfId="0" applyNumberFormat="1" applyFont="1" applyFill="1" applyBorder="1" applyAlignment="1">
      <alignment horizontal="right"/>
    </xf>
    <xf numFmtId="38" fontId="19" fillId="0" borderId="14" xfId="0" applyNumberFormat="1" applyFont="1" applyBorder="1" applyAlignment="1">
      <alignment horizontal="right" vertical="center"/>
    </xf>
    <xf numFmtId="38" fontId="13" fillId="14" borderId="2" xfId="0" applyNumberFormat="1" applyFont="1" applyFill="1" applyBorder="1" applyAlignment="1">
      <alignment horizontal="right"/>
    </xf>
    <xf numFmtId="38" fontId="13" fillId="0" borderId="13" xfId="0" applyNumberFormat="1" applyFont="1" applyBorder="1" applyAlignment="1">
      <alignment horizontal="right" vertical="center"/>
    </xf>
    <xf numFmtId="40" fontId="13" fillId="12" borderId="1" xfId="0" applyNumberFormat="1" applyFont="1" applyFill="1" applyBorder="1" applyAlignment="1">
      <alignment horizontal="right" vertical="center"/>
    </xf>
    <xf numFmtId="38" fontId="13" fillId="0" borderId="14" xfId="0" applyNumberFormat="1" applyFont="1" applyBorder="1" applyAlignment="1">
      <alignment horizontal="right" vertical="center"/>
    </xf>
    <xf numFmtId="166" fontId="25" fillId="0" borderId="20" xfId="6" applyFont="1" applyFill="1" applyBorder="1" applyAlignment="1">
      <alignment horizontal="center"/>
    </xf>
    <xf numFmtId="166" fontId="19" fillId="0" borderId="14" xfId="6" applyFont="1" applyFill="1" applyBorder="1" applyAlignment="1">
      <alignment horizontal="right"/>
    </xf>
    <xf numFmtId="38" fontId="19" fillId="0" borderId="20" xfId="0" applyNumberFormat="1" applyFont="1" applyBorder="1" applyAlignment="1">
      <alignment vertical="center"/>
    </xf>
    <xf numFmtId="166" fontId="19" fillId="0" borderId="15" xfId="6" applyFont="1" applyFill="1" applyBorder="1" applyAlignment="1">
      <alignment vertical="center"/>
    </xf>
    <xf numFmtId="38" fontId="13" fillId="0" borderId="14" xfId="0" applyNumberFormat="1" applyFont="1" applyBorder="1" applyAlignment="1">
      <alignment horizontal="right"/>
    </xf>
    <xf numFmtId="166" fontId="19" fillId="0" borderId="20" xfId="6" applyFont="1" applyFill="1" applyBorder="1" applyAlignment="1">
      <alignment horizontal="right"/>
    </xf>
    <xf numFmtId="0" fontId="0" fillId="27" borderId="0" xfId="0" applyFill="1"/>
    <xf numFmtId="166" fontId="13" fillId="12" borderId="0" xfId="6" applyFont="1" applyFill="1" applyBorder="1"/>
    <xf numFmtId="167" fontId="41" fillId="0" borderId="0" xfId="1" applyFont="1"/>
    <xf numFmtId="167" fontId="41" fillId="0" borderId="0" xfId="1" applyFont="1" applyFill="1" applyBorder="1"/>
    <xf numFmtId="167" fontId="13" fillId="0" borderId="0" xfId="1" applyFont="1" applyFill="1" applyBorder="1" applyAlignment="1"/>
    <xf numFmtId="167" fontId="19" fillId="0" borderId="0" xfId="1" applyFont="1" applyFill="1" applyBorder="1" applyAlignment="1">
      <alignment horizontal="center"/>
    </xf>
    <xf numFmtId="167" fontId="41" fillId="0" borderId="0" xfId="1" applyFont="1" applyAlignment="1">
      <alignment wrapText="1"/>
    </xf>
    <xf numFmtId="167" fontId="19" fillId="0" borderId="0" xfId="1" applyFont="1"/>
    <xf numFmtId="167" fontId="0" fillId="0" borderId="0" xfId="1" applyFont="1"/>
    <xf numFmtId="167" fontId="27" fillId="15" borderId="0" xfId="1" applyFont="1" applyFill="1" applyAlignment="1">
      <alignment horizontal="center" vertical="center" wrapText="1"/>
    </xf>
    <xf numFmtId="167" fontId="13" fillId="0" borderId="0" xfId="1" applyFont="1"/>
    <xf numFmtId="167" fontId="13" fillId="14" borderId="23" xfId="1" applyFont="1" applyFill="1" applyBorder="1"/>
    <xf numFmtId="167" fontId="13" fillId="0" borderId="25" xfId="1" applyFont="1" applyFill="1" applyBorder="1"/>
    <xf numFmtId="167" fontId="13" fillId="0" borderId="0" xfId="1" applyFont="1" applyFill="1" applyBorder="1"/>
    <xf numFmtId="167" fontId="3" fillId="0" borderId="0" xfId="1" applyFont="1"/>
    <xf numFmtId="166" fontId="25" fillId="0" borderId="49" xfId="6" applyFont="1" applyBorder="1"/>
    <xf numFmtId="167" fontId="19" fillId="14" borderId="23" xfId="1" applyFont="1" applyFill="1" applyBorder="1"/>
    <xf numFmtId="167" fontId="1" fillId="0" borderId="0" xfId="1" applyFont="1"/>
    <xf numFmtId="167" fontId="1" fillId="0" borderId="0" xfId="1" applyFont="1" applyFill="1" applyBorder="1"/>
    <xf numFmtId="167" fontId="25" fillId="0" borderId="20" xfId="1" applyFont="1" applyBorder="1"/>
    <xf numFmtId="0" fontId="13" fillId="27" borderId="0" xfId="0" applyFont="1" applyFill="1"/>
    <xf numFmtId="167" fontId="27" fillId="15" borderId="25" xfId="1" applyFont="1" applyFill="1" applyBorder="1" applyAlignment="1">
      <alignment horizontal="center" vertical="center" wrapText="1"/>
    </xf>
    <xf numFmtId="167" fontId="0" fillId="0" borderId="25" xfId="1" applyFont="1" applyBorder="1"/>
    <xf numFmtId="167" fontId="13" fillId="0" borderId="57" xfId="1" applyFont="1" applyFill="1" applyBorder="1"/>
    <xf numFmtId="167" fontId="0" fillId="0" borderId="36" xfId="1" applyFont="1" applyBorder="1"/>
    <xf numFmtId="167" fontId="0" fillId="0" borderId="48" xfId="1" applyFont="1" applyBorder="1"/>
    <xf numFmtId="167" fontId="0" fillId="0" borderId="27" xfId="1" applyFont="1" applyBorder="1"/>
    <xf numFmtId="167" fontId="0" fillId="0" borderId="58" xfId="1" applyFont="1" applyBorder="1"/>
    <xf numFmtId="167" fontId="25" fillId="0" borderId="28" xfId="1" applyFont="1" applyBorder="1"/>
    <xf numFmtId="167" fontId="13" fillId="0" borderId="59" xfId="1" applyFont="1" applyFill="1" applyBorder="1"/>
    <xf numFmtId="167" fontId="13" fillId="14" borderId="2" xfId="1" applyFont="1" applyFill="1" applyBorder="1"/>
    <xf numFmtId="167" fontId="13" fillId="0" borderId="9" xfId="1" applyFont="1" applyFill="1" applyBorder="1"/>
    <xf numFmtId="166" fontId="28" fillId="15" borderId="0" xfId="6" applyFont="1" applyFill="1" applyBorder="1" applyAlignment="1">
      <alignment vertical="center"/>
    </xf>
    <xf numFmtId="167" fontId="27" fillId="15" borderId="7" xfId="1" applyFont="1" applyFill="1" applyBorder="1" applyAlignment="1">
      <alignment horizontal="center" vertical="center" wrapText="1"/>
    </xf>
    <xf numFmtId="167" fontId="30" fillId="0" borderId="0" xfId="1" applyFont="1"/>
    <xf numFmtId="167" fontId="20" fillId="0" borderId="0" xfId="1" applyFont="1"/>
    <xf numFmtId="166" fontId="19" fillId="0" borderId="31" xfId="6" applyFont="1" applyBorder="1"/>
    <xf numFmtId="0" fontId="19" fillId="0" borderId="25" xfId="0" applyFont="1" applyBorder="1"/>
    <xf numFmtId="167" fontId="30" fillId="0" borderId="53" xfId="1" applyFont="1" applyBorder="1"/>
    <xf numFmtId="166" fontId="13" fillId="14" borderId="2" xfId="6" applyFont="1" applyFill="1" applyBorder="1"/>
    <xf numFmtId="0" fontId="41" fillId="27" borderId="0" xfId="0" applyFont="1" applyFill="1"/>
    <xf numFmtId="167" fontId="41" fillId="29" borderId="0" xfId="1" applyFont="1" applyFill="1"/>
    <xf numFmtId="167" fontId="44" fillId="29" borderId="0" xfId="1" applyFont="1" applyFill="1"/>
    <xf numFmtId="0" fontId="41" fillId="15" borderId="0" xfId="0" applyFont="1" applyFill="1"/>
    <xf numFmtId="167" fontId="0" fillId="0" borderId="0" xfId="1" applyFont="1" applyAlignment="1"/>
    <xf numFmtId="167" fontId="28" fillId="15" borderId="0" xfId="1" applyFont="1" applyFill="1" applyBorder="1" applyAlignment="1">
      <alignment vertical="center"/>
    </xf>
    <xf numFmtId="167" fontId="4" fillId="14" borderId="24" xfId="1" applyFont="1" applyFill="1" applyBorder="1" applyAlignment="1">
      <alignment vertical="center"/>
    </xf>
    <xf numFmtId="167" fontId="35" fillId="15" borderId="0" xfId="1" applyFont="1" applyFill="1" applyBorder="1" applyAlignment="1">
      <alignment vertical="center"/>
    </xf>
    <xf numFmtId="167" fontId="0" fillId="0" borderId="0" xfId="1" applyFont="1" applyFill="1" applyAlignment="1"/>
    <xf numFmtId="167" fontId="4" fillId="14" borderId="23" xfId="1" applyFont="1" applyFill="1" applyBorder="1" applyAlignment="1">
      <alignment vertical="center"/>
    </xf>
    <xf numFmtId="167" fontId="3" fillId="0" borderId="0" xfId="1" applyFont="1" applyAlignment="1"/>
    <xf numFmtId="167" fontId="28" fillId="17" borderId="0" xfId="1" applyFont="1" applyFill="1"/>
    <xf numFmtId="167" fontId="27" fillId="15" borderId="26" xfId="1" applyFont="1" applyFill="1" applyBorder="1" applyAlignment="1">
      <alignment horizontal="center" vertical="center" wrapText="1"/>
    </xf>
    <xf numFmtId="0" fontId="60" fillId="15" borderId="0" xfId="0" applyFont="1" applyFill="1" applyAlignment="1">
      <alignment horizontal="center" vertical="center"/>
    </xf>
    <xf numFmtId="166" fontId="59" fillId="0" borderId="0" xfId="0" applyNumberFormat="1" applyFont="1"/>
    <xf numFmtId="176" fontId="0" fillId="28" borderId="0" xfId="0" applyNumberFormat="1" applyFill="1"/>
    <xf numFmtId="43" fontId="0" fillId="28" borderId="0" xfId="0" applyNumberFormat="1" applyFill="1"/>
    <xf numFmtId="167" fontId="0" fillId="28" borderId="0" xfId="1" applyFont="1" applyFill="1" applyAlignment="1"/>
    <xf numFmtId="0" fontId="36" fillId="15" borderId="0" xfId="0" applyFont="1" applyFill="1"/>
    <xf numFmtId="43" fontId="41" fillId="0" borderId="0" xfId="0" applyNumberFormat="1" applyFont="1"/>
    <xf numFmtId="43" fontId="44" fillId="30" borderId="0" xfId="0" applyNumberFormat="1" applyFont="1" applyFill="1"/>
    <xf numFmtId="43" fontId="46" fillId="30" borderId="0" xfId="0" applyNumberFormat="1" applyFont="1" applyFill="1"/>
    <xf numFmtId="167" fontId="44" fillId="30" borderId="0" xfId="0" applyNumberFormat="1" applyFont="1" applyFill="1"/>
    <xf numFmtId="173" fontId="62" fillId="0" borderId="50" xfId="6" applyNumberFormat="1" applyFont="1" applyBorder="1"/>
    <xf numFmtId="164" fontId="3" fillId="7" borderId="0" xfId="6" applyNumberFormat="1" applyFont="1" applyFill="1" applyBorder="1" applyAlignment="1">
      <alignment horizontal="center"/>
    </xf>
    <xf numFmtId="164" fontId="31" fillId="33" borderId="0" xfId="6" applyNumberFormat="1" applyFont="1" applyFill="1" applyBorder="1" applyAlignment="1">
      <alignment horizontal="center" vertical="center" wrapText="1"/>
    </xf>
    <xf numFmtId="164" fontId="3" fillId="33" borderId="0" xfId="6" applyNumberFormat="1" applyFont="1" applyFill="1" applyBorder="1" applyAlignment="1">
      <alignment horizontal="center"/>
    </xf>
    <xf numFmtId="164" fontId="0" fillId="31" borderId="4" xfId="0" applyNumberFormat="1" applyFill="1" applyBorder="1"/>
    <xf numFmtId="164" fontId="0" fillId="31" borderId="4" xfId="6" applyNumberFormat="1" applyFont="1" applyFill="1" applyBorder="1" applyAlignment="1"/>
    <xf numFmtId="164" fontId="17" fillId="31" borderId="4" xfId="0" applyNumberFormat="1" applyFont="1" applyFill="1" applyBorder="1"/>
    <xf numFmtId="164" fontId="3" fillId="33" borderId="0" xfId="6" applyNumberFormat="1" applyFont="1" applyFill="1" applyBorder="1" applyAlignment="1">
      <alignment horizontal="center" vertical="center"/>
    </xf>
    <xf numFmtId="164" fontId="0" fillId="7" borderId="68" xfId="0" applyNumberFormat="1" applyFill="1" applyBorder="1"/>
    <xf numFmtId="164" fontId="0" fillId="34" borderId="67" xfId="0" applyNumberFormat="1" applyFill="1" applyBorder="1" applyAlignment="1">
      <alignment wrapText="1"/>
    </xf>
    <xf numFmtId="164" fontId="0" fillId="34" borderId="69" xfId="0" applyNumberFormat="1" applyFill="1" applyBorder="1" applyAlignment="1">
      <alignment wrapText="1"/>
    </xf>
    <xf numFmtId="164" fontId="0" fillId="34" borderId="0" xfId="0" applyNumberFormat="1" applyFill="1" applyAlignment="1">
      <alignment wrapText="1"/>
    </xf>
    <xf numFmtId="164" fontId="0" fillId="34" borderId="66" xfId="0" applyNumberFormat="1" applyFill="1" applyBorder="1" applyAlignment="1">
      <alignment wrapText="1"/>
    </xf>
    <xf numFmtId="164" fontId="0" fillId="34" borderId="70" xfId="0" applyNumberFormat="1" applyFill="1" applyBorder="1" applyAlignment="1">
      <alignment wrapText="1"/>
    </xf>
    <xf numFmtId="164" fontId="0" fillId="33" borderId="0" xfId="0" applyNumberFormat="1" applyFill="1"/>
    <xf numFmtId="164" fontId="0" fillId="31" borderId="74" xfId="0" applyNumberFormat="1" applyFill="1" applyBorder="1"/>
    <xf numFmtId="167" fontId="44" fillId="0" borderId="0" xfId="0" applyNumberFormat="1" applyFont="1"/>
    <xf numFmtId="0" fontId="41" fillId="0" borderId="69" xfId="0" applyFont="1" applyBorder="1"/>
    <xf numFmtId="169" fontId="4" fillId="0" borderId="75" xfId="1" applyNumberFormat="1" applyFont="1" applyBorder="1" applyAlignment="1">
      <alignment vertical="center"/>
    </xf>
    <xf numFmtId="169" fontId="4" fillId="0" borderId="76" xfId="1" applyNumberFormat="1" applyFont="1" applyBorder="1" applyAlignment="1">
      <alignment vertical="center"/>
    </xf>
    <xf numFmtId="0" fontId="41" fillId="0" borderId="70" xfId="0" applyFont="1" applyBorder="1"/>
    <xf numFmtId="169" fontId="5" fillId="0" borderId="76" xfId="1" applyNumberFormat="1" applyFont="1" applyBorder="1" applyAlignment="1">
      <alignment vertical="center"/>
    </xf>
    <xf numFmtId="169" fontId="4" fillId="0" borderId="66" xfId="1" applyNumberFormat="1" applyFont="1" applyBorder="1" applyAlignment="1">
      <alignment vertical="center"/>
    </xf>
    <xf numFmtId="169" fontId="4" fillId="14" borderId="77" xfId="1" applyNumberFormat="1" applyFont="1" applyFill="1" applyBorder="1" applyAlignment="1">
      <alignment vertical="center"/>
    </xf>
    <xf numFmtId="169" fontId="4" fillId="4" borderId="79" xfId="1" applyNumberFormat="1" applyFont="1" applyFill="1" applyBorder="1" applyAlignment="1">
      <alignment vertical="center"/>
    </xf>
    <xf numFmtId="169" fontId="4" fillId="4" borderId="1" xfId="1" applyNumberFormat="1" applyFont="1" applyFill="1" applyBorder="1" applyAlignment="1">
      <alignment vertical="center"/>
    </xf>
    <xf numFmtId="169" fontId="4" fillId="4" borderId="81" xfId="1" applyNumberFormat="1" applyFont="1" applyFill="1" applyBorder="1" applyAlignment="1">
      <alignment vertical="center"/>
    </xf>
    <xf numFmtId="169" fontId="4" fillId="4" borderId="82" xfId="1" applyNumberFormat="1" applyFont="1" applyFill="1" applyBorder="1" applyAlignment="1">
      <alignment vertical="center"/>
    </xf>
    <xf numFmtId="169" fontId="4" fillId="4" borderId="4" xfId="1" applyNumberFormat="1" applyFont="1" applyFill="1" applyBorder="1" applyAlignment="1">
      <alignment vertical="center"/>
    </xf>
    <xf numFmtId="169" fontId="4" fillId="4" borderId="21" xfId="1" applyNumberFormat="1" applyFont="1" applyFill="1" applyBorder="1" applyAlignment="1">
      <alignment vertical="center"/>
    </xf>
    <xf numFmtId="169" fontId="4" fillId="14" borderId="17" xfId="1" applyNumberFormat="1" applyFont="1" applyFill="1" applyBorder="1" applyAlignment="1">
      <alignment vertical="center"/>
    </xf>
    <xf numFmtId="0" fontId="19" fillId="4" borderId="0" xfId="0" applyFont="1" applyFill="1" applyAlignment="1">
      <alignment horizontal="center" vertical="center"/>
    </xf>
    <xf numFmtId="0" fontId="5" fillId="35" borderId="0" xfId="0" applyFont="1" applyFill="1" applyAlignment="1">
      <alignment horizontal="center" vertical="center"/>
    </xf>
    <xf numFmtId="0" fontId="6" fillId="35" borderId="0" xfId="0" applyFont="1" applyFill="1" applyAlignment="1">
      <alignment vertical="center" wrapText="1"/>
    </xf>
    <xf numFmtId="169" fontId="4" fillId="35" borderId="0" xfId="1" applyNumberFormat="1" applyFont="1" applyFill="1" applyAlignment="1">
      <alignment vertical="center"/>
    </xf>
    <xf numFmtId="0" fontId="41" fillId="35" borderId="0" xfId="0" applyFont="1" applyFill="1"/>
    <xf numFmtId="169" fontId="4" fillId="0" borderId="14" xfId="1" applyNumberFormat="1" applyFont="1" applyFill="1" applyBorder="1" applyAlignment="1">
      <alignment vertical="center"/>
    </xf>
    <xf numFmtId="169" fontId="4" fillId="14" borderId="3" xfId="1" applyNumberFormat="1" applyFont="1" applyFill="1" applyBorder="1" applyAlignment="1">
      <alignment vertical="center"/>
    </xf>
    <xf numFmtId="0" fontId="41" fillId="0" borderId="17" xfId="0" applyFont="1" applyBorder="1"/>
    <xf numFmtId="0" fontId="41" fillId="0" borderId="5" xfId="0" applyFont="1" applyBorder="1"/>
    <xf numFmtId="0" fontId="41" fillId="0" borderId="22" xfId="0" applyFont="1" applyBorder="1"/>
    <xf numFmtId="170" fontId="41" fillId="0" borderId="3" xfId="7" applyNumberFormat="1" applyFont="1" applyBorder="1"/>
    <xf numFmtId="0" fontId="41" fillId="24" borderId="5" xfId="0" applyFont="1" applyFill="1" applyBorder="1"/>
    <xf numFmtId="0" fontId="41" fillId="0" borderId="3" xfId="0" applyFont="1" applyBorder="1"/>
    <xf numFmtId="0" fontId="42" fillId="0" borderId="3" xfId="5" applyFont="1" applyFill="1" applyBorder="1"/>
    <xf numFmtId="0" fontId="42" fillId="0" borderId="5" xfId="5" applyFont="1" applyFill="1" applyBorder="1"/>
    <xf numFmtId="0" fontId="40" fillId="0" borderId="17" xfId="2" applyFont="1" applyFill="1" applyBorder="1" applyAlignment="1">
      <alignment vertical="center" wrapText="1"/>
    </xf>
    <xf numFmtId="0" fontId="5" fillId="3" borderId="0" xfId="0" applyFont="1" applyFill="1" applyAlignment="1">
      <alignment horizontal="center" vertical="center"/>
    </xf>
    <xf numFmtId="169" fontId="4" fillId="3" borderId="5" xfId="1" applyNumberFormat="1" applyFont="1" applyFill="1" applyBorder="1" applyAlignment="1">
      <alignment vertical="center"/>
    </xf>
    <xf numFmtId="0" fontId="41" fillId="3" borderId="0" xfId="0" applyFont="1" applyFill="1"/>
    <xf numFmtId="170" fontId="41" fillId="3" borderId="0" xfId="7" applyNumberFormat="1" applyFont="1" applyFill="1"/>
    <xf numFmtId="164" fontId="3" fillId="36" borderId="11" xfId="6" applyNumberFormat="1" applyFont="1" applyFill="1" applyBorder="1" applyAlignment="1"/>
    <xf numFmtId="170" fontId="41" fillId="0" borderId="22" xfId="0" applyNumberFormat="1" applyFont="1" applyBorder="1"/>
    <xf numFmtId="169" fontId="4" fillId="37" borderId="5" xfId="1" applyNumberFormat="1" applyFont="1" applyFill="1" applyBorder="1" applyAlignment="1">
      <alignment vertical="center"/>
    </xf>
    <xf numFmtId="170" fontId="41" fillId="0" borderId="3" xfId="7" applyNumberFormat="1" applyFont="1" applyFill="1" applyBorder="1"/>
    <xf numFmtId="0" fontId="23" fillId="37" borderId="17" xfId="0" applyFont="1" applyFill="1" applyBorder="1" applyAlignment="1">
      <alignment horizontal="center" vertical="center" wrapText="1"/>
    </xf>
    <xf numFmtId="169" fontId="5" fillId="37" borderId="3" xfId="1" applyNumberFormat="1" applyFont="1" applyFill="1" applyBorder="1" applyAlignment="1">
      <alignment vertical="center"/>
    </xf>
    <xf numFmtId="169" fontId="4" fillId="37" borderId="76" xfId="1" applyNumberFormat="1" applyFont="1" applyFill="1" applyBorder="1" applyAlignment="1">
      <alignment vertical="center"/>
    </xf>
    <xf numFmtId="169" fontId="5" fillId="37" borderId="14" xfId="1" applyNumberFormat="1" applyFont="1" applyFill="1" applyBorder="1" applyAlignment="1">
      <alignment vertical="center"/>
    </xf>
    <xf numFmtId="169" fontId="4" fillId="37" borderId="22" xfId="1" applyNumberFormat="1" applyFont="1" applyFill="1" applyBorder="1" applyAlignment="1">
      <alignment vertical="center"/>
    </xf>
    <xf numFmtId="169" fontId="4" fillId="37" borderId="15" xfId="1" applyNumberFormat="1" applyFont="1" applyFill="1" applyBorder="1" applyAlignment="1">
      <alignment vertical="center"/>
    </xf>
    <xf numFmtId="169" fontId="5" fillId="37" borderId="20" xfId="1" applyNumberFormat="1" applyFont="1" applyFill="1" applyBorder="1" applyAlignment="1">
      <alignment vertical="center"/>
    </xf>
    <xf numFmtId="169" fontId="4" fillId="4" borderId="76" xfId="1" applyNumberFormat="1" applyFont="1" applyFill="1" applyBorder="1" applyAlignment="1">
      <alignment vertical="center"/>
    </xf>
    <xf numFmtId="169" fontId="4" fillId="4" borderId="66" xfId="1" applyNumberFormat="1" applyFont="1" applyFill="1" applyBorder="1" applyAlignment="1">
      <alignment vertical="center"/>
    </xf>
    <xf numFmtId="175" fontId="7" fillId="37" borderId="20" xfId="1" applyNumberFormat="1" applyFont="1" applyFill="1" applyBorder="1" applyAlignment="1">
      <alignment vertical="center"/>
    </xf>
    <xf numFmtId="169" fontId="40" fillId="37" borderId="15" xfId="2" applyNumberFormat="1" applyFont="1" applyFill="1" applyBorder="1" applyAlignment="1">
      <alignment vertical="center"/>
    </xf>
    <xf numFmtId="0" fontId="55" fillId="0" borderId="69" xfId="2" applyFont="1" applyFill="1" applyBorder="1"/>
    <xf numFmtId="0" fontId="42" fillId="0" borderId="69" xfId="5" applyFont="1" applyFill="1" applyBorder="1"/>
    <xf numFmtId="0" fontId="41" fillId="37" borderId="85" xfId="0" applyFont="1" applyFill="1" applyBorder="1"/>
    <xf numFmtId="0" fontId="55" fillId="0" borderId="69" xfId="0" applyFont="1" applyBorder="1"/>
    <xf numFmtId="0" fontId="41" fillId="4" borderId="70" xfId="0" applyFont="1" applyFill="1" applyBorder="1"/>
    <xf numFmtId="0" fontId="5" fillId="0" borderId="69" xfId="0" applyFont="1" applyBorder="1"/>
    <xf numFmtId="0" fontId="4" fillId="4" borderId="69" xfId="2" applyFont="1" applyFill="1" applyBorder="1"/>
    <xf numFmtId="169" fontId="5" fillId="37" borderId="5" xfId="1" applyNumberFormat="1" applyFont="1" applyFill="1" applyBorder="1" applyAlignment="1">
      <alignment vertical="center"/>
    </xf>
    <xf numFmtId="0" fontId="4" fillId="38" borderId="69" xfId="0" applyFont="1" applyFill="1" applyBorder="1" applyAlignment="1">
      <alignment wrapText="1"/>
    </xf>
    <xf numFmtId="3" fontId="4" fillId="38" borderId="69" xfId="0" applyNumberFormat="1" applyFont="1" applyFill="1" applyBorder="1" applyAlignment="1">
      <alignment wrapText="1"/>
    </xf>
    <xf numFmtId="3" fontId="4" fillId="38" borderId="70" xfId="0" applyNumberFormat="1" applyFont="1" applyFill="1" applyBorder="1" applyAlignment="1">
      <alignment wrapText="1"/>
    </xf>
    <xf numFmtId="3" fontId="22" fillId="38" borderId="69" xfId="0" applyNumberFormat="1" applyFont="1" applyFill="1" applyBorder="1" applyAlignment="1">
      <alignment wrapText="1"/>
    </xf>
    <xf numFmtId="0" fontId="4" fillId="38" borderId="70" xfId="0" applyFont="1" applyFill="1" applyBorder="1" applyAlignment="1">
      <alignment wrapText="1"/>
    </xf>
    <xf numFmtId="169" fontId="5" fillId="37" borderId="0" xfId="1" applyNumberFormat="1" applyFont="1" applyFill="1" applyBorder="1" applyAlignment="1">
      <alignment vertical="center"/>
    </xf>
    <xf numFmtId="169" fontId="5" fillId="37" borderId="13" xfId="1" applyNumberFormat="1" applyFont="1" applyFill="1" applyBorder="1" applyAlignment="1">
      <alignment vertical="center"/>
    </xf>
    <xf numFmtId="3" fontId="22" fillId="37" borderId="69" xfId="0" applyNumberFormat="1" applyFont="1" applyFill="1" applyBorder="1" applyAlignment="1">
      <alignment wrapText="1"/>
    </xf>
    <xf numFmtId="0" fontId="22" fillId="37" borderId="70" xfId="0" applyFont="1" applyFill="1" applyBorder="1" applyAlignment="1">
      <alignment wrapText="1"/>
    </xf>
    <xf numFmtId="169" fontId="5" fillId="37" borderId="88" xfId="1" applyNumberFormat="1" applyFont="1" applyFill="1" applyBorder="1" applyAlignment="1">
      <alignment vertical="center"/>
    </xf>
    <xf numFmtId="169" fontId="5" fillId="0" borderId="0" xfId="1" applyNumberFormat="1" applyFont="1" applyFill="1" applyAlignment="1">
      <alignment vertical="center"/>
    </xf>
    <xf numFmtId="169" fontId="4" fillId="0" borderId="0" xfId="1" applyNumberFormat="1" applyFont="1" applyFill="1" applyAlignment="1">
      <alignment vertical="center"/>
    </xf>
    <xf numFmtId="169" fontId="5" fillId="37" borderId="84" xfId="1" applyNumberFormat="1" applyFont="1" applyFill="1" applyBorder="1" applyAlignment="1">
      <alignment vertical="center"/>
    </xf>
    <xf numFmtId="0" fontId="4" fillId="38" borderId="0" xfId="0" applyFont="1" applyFill="1" applyAlignment="1">
      <alignment wrapText="1"/>
    </xf>
    <xf numFmtId="3" fontId="4" fillId="38" borderId="0" xfId="0" applyNumberFormat="1" applyFont="1" applyFill="1" applyAlignment="1">
      <alignment wrapText="1"/>
    </xf>
    <xf numFmtId="0" fontId="67" fillId="32" borderId="17" xfId="0" applyFont="1" applyFill="1" applyBorder="1" applyAlignment="1">
      <alignment horizontal="center" vertical="center" wrapText="1"/>
    </xf>
    <xf numFmtId="169" fontId="5" fillId="0" borderId="13" xfId="1" applyNumberFormat="1" applyFont="1" applyBorder="1" applyAlignment="1">
      <alignment vertical="center"/>
    </xf>
    <xf numFmtId="169" fontId="5" fillId="0" borderId="5" xfId="1" applyNumberFormat="1" applyFont="1" applyFill="1" applyBorder="1" applyAlignment="1">
      <alignment vertical="center"/>
    </xf>
    <xf numFmtId="169" fontId="4" fillId="37" borderId="89" xfId="1" applyNumberFormat="1" applyFont="1" applyFill="1" applyBorder="1" applyAlignment="1">
      <alignment vertical="center"/>
    </xf>
    <xf numFmtId="169" fontId="4" fillId="37" borderId="0" xfId="1" applyNumberFormat="1" applyFont="1" applyFill="1" applyBorder="1" applyAlignment="1">
      <alignment vertical="center"/>
    </xf>
    <xf numFmtId="169" fontId="4" fillId="37" borderId="85" xfId="1" applyNumberFormat="1" applyFont="1" applyFill="1" applyBorder="1" applyAlignment="1">
      <alignment vertical="center"/>
    </xf>
    <xf numFmtId="169" fontId="5" fillId="37" borderId="4" xfId="1" applyNumberFormat="1" applyFont="1" applyFill="1" applyBorder="1" applyAlignment="1">
      <alignment vertical="center"/>
    </xf>
    <xf numFmtId="169" fontId="4" fillId="0" borderId="95" xfId="1" applyNumberFormat="1" applyFont="1" applyBorder="1" applyAlignment="1">
      <alignment vertical="center"/>
    </xf>
    <xf numFmtId="169" fontId="5" fillId="0" borderId="95" xfId="1" applyNumberFormat="1" applyFont="1" applyBorder="1" applyAlignment="1">
      <alignment vertical="center"/>
    </xf>
    <xf numFmtId="169" fontId="4" fillId="0" borderId="76" xfId="1" applyNumberFormat="1" applyFont="1" applyFill="1" applyBorder="1" applyAlignment="1">
      <alignment vertical="center"/>
    </xf>
    <xf numFmtId="169" fontId="5" fillId="0" borderId="3" xfId="1" applyNumberFormat="1" applyFont="1" applyFill="1" applyBorder="1" applyAlignment="1">
      <alignment vertical="center"/>
    </xf>
    <xf numFmtId="169" fontId="66" fillId="0" borderId="69" xfId="0" applyNumberFormat="1" applyFont="1" applyBorder="1" applyAlignment="1">
      <alignment wrapText="1"/>
    </xf>
    <xf numFmtId="169" fontId="4" fillId="14" borderId="96" xfId="1" applyNumberFormat="1" applyFont="1" applyFill="1" applyBorder="1" applyAlignment="1">
      <alignment vertical="center"/>
    </xf>
    <xf numFmtId="169" fontId="5" fillId="0" borderId="69" xfId="1" applyNumberFormat="1" applyFont="1" applyFill="1" applyBorder="1" applyAlignment="1">
      <alignment vertical="center"/>
    </xf>
    <xf numFmtId="169" fontId="4" fillId="0" borderId="97" xfId="1" applyNumberFormat="1" applyFont="1" applyFill="1" applyBorder="1" applyAlignment="1">
      <alignment vertical="center"/>
    </xf>
    <xf numFmtId="169" fontId="4" fillId="0" borderId="69" xfId="0" applyNumberFormat="1" applyFont="1" applyBorder="1" applyAlignment="1">
      <alignment wrapText="1"/>
    </xf>
    <xf numFmtId="3" fontId="66" fillId="0" borderId="69" xfId="0" applyNumberFormat="1" applyFont="1" applyBorder="1" applyAlignment="1">
      <alignment wrapText="1"/>
    </xf>
    <xf numFmtId="169" fontId="4" fillId="0" borderId="70" xfId="1" applyNumberFormat="1" applyFont="1" applyFill="1" applyBorder="1" applyAlignment="1">
      <alignment vertical="center"/>
    </xf>
    <xf numFmtId="169" fontId="5" fillId="0" borderId="84" xfId="1" applyNumberFormat="1" applyFont="1" applyFill="1" applyBorder="1" applyAlignment="1">
      <alignment vertical="center"/>
    </xf>
    <xf numFmtId="169" fontId="4" fillId="0" borderId="84" xfId="1" applyNumberFormat="1" applyFont="1" applyFill="1" applyBorder="1" applyAlignment="1">
      <alignment vertical="center"/>
    </xf>
    <xf numFmtId="169" fontId="4" fillId="0" borderId="66" xfId="1" applyNumberFormat="1" applyFont="1" applyFill="1" applyBorder="1" applyAlignment="1">
      <alignment vertical="center"/>
    </xf>
    <xf numFmtId="169" fontId="5" fillId="0" borderId="15" xfId="1" applyNumberFormat="1" applyFont="1" applyFill="1" applyBorder="1" applyAlignment="1">
      <alignment vertical="center"/>
    </xf>
    <xf numFmtId="169" fontId="66" fillId="0" borderId="84" xfId="0" applyNumberFormat="1" applyFont="1" applyBorder="1" applyAlignment="1">
      <alignment wrapText="1"/>
    </xf>
    <xf numFmtId="3" fontId="66" fillId="0" borderId="84" xfId="0" applyNumberFormat="1" applyFont="1" applyBorder="1" applyAlignment="1">
      <alignment wrapText="1"/>
    </xf>
    <xf numFmtId="169" fontId="37" fillId="0" borderId="15" xfId="1" applyNumberFormat="1" applyFont="1" applyFill="1" applyBorder="1" applyAlignment="1">
      <alignment vertical="center"/>
    </xf>
    <xf numFmtId="169" fontId="4" fillId="0" borderId="81" xfId="1" applyNumberFormat="1" applyFont="1" applyFill="1" applyBorder="1" applyAlignment="1">
      <alignment vertical="center"/>
    </xf>
    <xf numFmtId="169" fontId="4" fillId="0" borderId="81" xfId="1" applyNumberFormat="1" applyFont="1" applyBorder="1" applyAlignment="1">
      <alignment vertical="center"/>
    </xf>
    <xf numFmtId="169" fontId="4" fillId="0" borderId="1" xfId="1" applyNumberFormat="1" applyFont="1" applyFill="1" applyBorder="1" applyAlignment="1">
      <alignment vertical="center"/>
    </xf>
    <xf numFmtId="169" fontId="4" fillId="0" borderId="21" xfId="1" applyNumberFormat="1" applyFont="1" applyBorder="1" applyAlignment="1">
      <alignment vertical="center"/>
    </xf>
    <xf numFmtId="169" fontId="4" fillId="37" borderId="13" xfId="1" applyNumberFormat="1" applyFont="1" applyFill="1" applyBorder="1" applyAlignment="1">
      <alignment vertical="center"/>
    </xf>
    <xf numFmtId="40" fontId="13" fillId="37" borderId="13" xfId="5" applyNumberFormat="1" applyFont="1" applyFill="1" applyBorder="1" applyAlignment="1">
      <alignment vertical="center"/>
    </xf>
    <xf numFmtId="0" fontId="4" fillId="38" borderId="72" xfId="0" applyFont="1" applyFill="1" applyBorder="1" applyAlignment="1">
      <alignment wrapText="1"/>
    </xf>
    <xf numFmtId="3" fontId="4" fillId="38" borderId="72" xfId="0" applyNumberFormat="1" applyFont="1" applyFill="1" applyBorder="1" applyAlignment="1">
      <alignment wrapText="1"/>
    </xf>
    <xf numFmtId="169" fontId="4" fillId="37" borderId="99" xfId="1" applyNumberFormat="1" applyFont="1" applyFill="1" applyBorder="1" applyAlignment="1">
      <alignment vertical="center"/>
    </xf>
    <xf numFmtId="169" fontId="7" fillId="0" borderId="89" xfId="1" applyNumberFormat="1" applyFont="1" applyFill="1" applyBorder="1" applyAlignment="1">
      <alignment vertical="center"/>
    </xf>
    <xf numFmtId="0" fontId="37" fillId="0" borderId="17" xfId="0" applyFont="1" applyBorder="1" applyAlignment="1">
      <alignment vertical="center" wrapText="1"/>
    </xf>
    <xf numFmtId="169" fontId="7" fillId="0" borderId="23" xfId="1" applyNumberFormat="1" applyFont="1" applyFill="1" applyBorder="1" applyAlignment="1">
      <alignment vertical="center"/>
    </xf>
    <xf numFmtId="0" fontId="40" fillId="0" borderId="100" xfId="2" applyFont="1" applyFill="1" applyBorder="1" applyAlignment="1">
      <alignment vertical="center" wrapText="1"/>
    </xf>
    <xf numFmtId="0" fontId="7" fillId="39" borderId="16" xfId="0" applyFont="1" applyFill="1" applyBorder="1" applyAlignment="1">
      <alignment horizontal="center" vertical="center"/>
    </xf>
    <xf numFmtId="0" fontId="21" fillId="39" borderId="17" xfId="0" applyFont="1" applyFill="1" applyBorder="1" applyAlignment="1">
      <alignment horizontal="left" vertical="center" wrapText="1"/>
    </xf>
    <xf numFmtId="169" fontId="7" fillId="39" borderId="20" xfId="1" applyNumberFormat="1" applyFont="1" applyFill="1" applyBorder="1" applyAlignment="1">
      <alignment vertical="center"/>
    </xf>
    <xf numFmtId="169" fontId="7" fillId="39" borderId="92" xfId="1" applyNumberFormat="1" applyFont="1" applyFill="1" applyBorder="1" applyAlignment="1">
      <alignment vertical="center"/>
    </xf>
    <xf numFmtId="169" fontId="5" fillId="39" borderId="78" xfId="1" applyNumberFormat="1" applyFont="1" applyFill="1" applyBorder="1" applyAlignment="1">
      <alignment vertical="center"/>
    </xf>
    <xf numFmtId="169" fontId="7" fillId="39" borderId="76" xfId="1" applyNumberFormat="1" applyFont="1" applyFill="1" applyBorder="1" applyAlignment="1">
      <alignment vertical="center"/>
    </xf>
    <xf numFmtId="177" fontId="7" fillId="39" borderId="70" xfId="0" applyNumberFormat="1" applyFont="1" applyFill="1" applyBorder="1"/>
    <xf numFmtId="0" fontId="7" fillId="39" borderId="0" xfId="0" applyFont="1" applyFill="1"/>
    <xf numFmtId="0" fontId="37" fillId="39" borderId="16" xfId="0" applyFont="1" applyFill="1" applyBorder="1" applyAlignment="1">
      <alignment vertical="center" wrapText="1"/>
    </xf>
    <xf numFmtId="0" fontId="37" fillId="39" borderId="17" xfId="0" applyFont="1" applyFill="1" applyBorder="1" applyAlignment="1">
      <alignment vertical="center" wrapText="1"/>
    </xf>
    <xf numFmtId="169" fontId="7" fillId="39" borderId="14" xfId="1" applyNumberFormat="1" applyFont="1" applyFill="1" applyBorder="1" applyAlignment="1">
      <alignment vertical="center"/>
    </xf>
    <xf numFmtId="169" fontId="7" fillId="39" borderId="5" xfId="1" applyNumberFormat="1" applyFont="1" applyFill="1" applyBorder="1" applyAlignment="1">
      <alignment vertical="center"/>
    </xf>
    <xf numFmtId="169" fontId="7" fillId="39" borderId="89" xfId="1" applyNumberFormat="1" applyFont="1" applyFill="1" applyBorder="1" applyAlignment="1">
      <alignment vertical="center"/>
    </xf>
    <xf numFmtId="169" fontId="5" fillId="39" borderId="93" xfId="1" applyNumberFormat="1" applyFont="1" applyFill="1" applyBorder="1" applyAlignment="1">
      <alignment vertical="center"/>
    </xf>
    <xf numFmtId="169" fontId="7" fillId="39" borderId="87" xfId="1" applyNumberFormat="1" applyFont="1" applyFill="1" applyBorder="1" applyAlignment="1">
      <alignment vertical="center"/>
    </xf>
    <xf numFmtId="0" fontId="7" fillId="39" borderId="70" xfId="0" applyFont="1" applyFill="1" applyBorder="1"/>
    <xf numFmtId="0" fontId="7" fillId="39" borderId="17" xfId="0" applyFont="1" applyFill="1" applyBorder="1" applyAlignment="1">
      <alignment vertical="center" wrapText="1"/>
    </xf>
    <xf numFmtId="169" fontId="5" fillId="39" borderId="5" xfId="1" applyNumberFormat="1" applyFont="1" applyFill="1" applyBorder="1" applyAlignment="1">
      <alignment vertical="center"/>
    </xf>
    <xf numFmtId="169" fontId="7" fillId="39" borderId="1" xfId="1" applyNumberFormat="1" applyFont="1" applyFill="1" applyBorder="1" applyAlignment="1">
      <alignment vertical="center"/>
    </xf>
    <xf numFmtId="169" fontId="5" fillId="39" borderId="90" xfId="1" applyNumberFormat="1" applyFont="1" applyFill="1" applyBorder="1" applyAlignment="1">
      <alignment vertical="center"/>
    </xf>
    <xf numFmtId="169" fontId="7" fillId="39" borderId="8" xfId="1" applyNumberFormat="1" applyFont="1" applyFill="1" applyBorder="1" applyAlignment="1">
      <alignment vertical="center"/>
    </xf>
    <xf numFmtId="0" fontId="37" fillId="39" borderId="16" xfId="0" applyFont="1" applyFill="1" applyBorder="1" applyAlignment="1">
      <alignment horizontal="center" vertical="center"/>
    </xf>
    <xf numFmtId="0" fontId="21" fillId="39" borderId="17" xfId="0" applyFont="1" applyFill="1" applyBorder="1" applyAlignment="1">
      <alignment vertical="center" wrapText="1"/>
    </xf>
    <xf numFmtId="169" fontId="37" fillId="39" borderId="5" xfId="1" applyNumberFormat="1" applyFont="1" applyFill="1" applyBorder="1" applyAlignment="1">
      <alignment vertical="center"/>
    </xf>
    <xf numFmtId="169" fontId="37" fillId="39" borderId="20" xfId="1" applyNumberFormat="1" applyFont="1" applyFill="1" applyBorder="1" applyAlignment="1">
      <alignment vertical="center"/>
    </xf>
    <xf numFmtId="169" fontId="37" fillId="39" borderId="89" xfId="1" applyNumberFormat="1" applyFont="1" applyFill="1" applyBorder="1" applyAlignment="1">
      <alignment vertical="center"/>
    </xf>
    <xf numFmtId="169" fontId="37" fillId="39" borderId="78" xfId="1" applyNumberFormat="1" applyFont="1" applyFill="1" applyBorder="1" applyAlignment="1">
      <alignment vertical="center"/>
    </xf>
    <xf numFmtId="0" fontId="7" fillId="39" borderId="72" xfId="0" applyFont="1" applyFill="1" applyBorder="1"/>
    <xf numFmtId="169" fontId="7" fillId="39" borderId="78" xfId="1" applyNumberFormat="1" applyFont="1" applyFill="1" applyBorder="1" applyAlignment="1">
      <alignment vertical="center"/>
    </xf>
    <xf numFmtId="169" fontId="4" fillId="39" borderId="15" xfId="1" applyNumberFormat="1" applyFont="1" applyFill="1" applyBorder="1" applyAlignment="1">
      <alignment vertical="center"/>
    </xf>
    <xf numFmtId="169" fontId="7" fillId="39" borderId="96" xfId="1" applyNumberFormat="1" applyFont="1" applyFill="1" applyBorder="1" applyAlignment="1">
      <alignment vertical="center"/>
    </xf>
    <xf numFmtId="0" fontId="7" fillId="39" borderId="17" xfId="0" applyFont="1" applyFill="1" applyBorder="1"/>
    <xf numFmtId="169" fontId="37" fillId="39" borderId="96" xfId="1" applyNumberFormat="1" applyFont="1" applyFill="1" applyBorder="1" applyAlignment="1">
      <alignment vertical="center"/>
    </xf>
    <xf numFmtId="0" fontId="7" fillId="39" borderId="23" xfId="0" applyFont="1" applyFill="1" applyBorder="1" applyAlignment="1">
      <alignment vertical="center" wrapText="1"/>
    </xf>
    <xf numFmtId="169" fontId="4" fillId="39" borderId="5" xfId="1" applyNumberFormat="1" applyFont="1" applyFill="1" applyBorder="1" applyAlignment="1">
      <alignment vertical="center"/>
    </xf>
    <xf numFmtId="169" fontId="37" fillId="39" borderId="15" xfId="1" applyNumberFormat="1" applyFont="1" applyFill="1" applyBorder="1" applyAlignment="1">
      <alignment vertical="center"/>
    </xf>
    <xf numFmtId="169" fontId="4" fillId="0" borderId="13" xfId="1" applyNumberFormat="1" applyFont="1" applyFill="1" applyBorder="1" applyAlignment="1">
      <alignment vertical="center"/>
    </xf>
    <xf numFmtId="169" fontId="4" fillId="0" borderId="75" xfId="1" applyNumberFormat="1" applyFont="1" applyFill="1" applyBorder="1" applyAlignment="1">
      <alignment vertical="center"/>
    </xf>
    <xf numFmtId="169" fontId="5" fillId="0" borderId="20" xfId="1" applyNumberFormat="1" applyFont="1" applyFill="1" applyBorder="1" applyAlignment="1">
      <alignment vertical="center"/>
    </xf>
    <xf numFmtId="40" fontId="41" fillId="0" borderId="14" xfId="5" applyNumberFormat="1" applyFont="1" applyFill="1" applyBorder="1" applyAlignment="1">
      <alignment vertical="center"/>
    </xf>
    <xf numFmtId="40" fontId="13" fillId="0" borderId="14" xfId="5" applyNumberFormat="1" applyFont="1" applyFill="1" applyBorder="1" applyAlignment="1">
      <alignment vertical="center"/>
    </xf>
    <xf numFmtId="175" fontId="7" fillId="0" borderId="20" xfId="1" applyNumberFormat="1" applyFont="1" applyFill="1" applyBorder="1" applyAlignment="1">
      <alignment vertical="center"/>
    </xf>
    <xf numFmtId="169" fontId="4" fillId="0" borderId="21" xfId="1" applyNumberFormat="1" applyFont="1" applyFill="1" applyBorder="1" applyAlignment="1">
      <alignment vertical="center"/>
    </xf>
    <xf numFmtId="169" fontId="5" fillId="0" borderId="16" xfId="1" applyNumberFormat="1" applyFont="1" applyFill="1" applyBorder="1" applyAlignment="1">
      <alignment vertical="center"/>
    </xf>
    <xf numFmtId="169" fontId="5" fillId="0" borderId="23" xfId="1" applyNumberFormat="1" applyFont="1" applyFill="1" applyBorder="1" applyAlignment="1">
      <alignment vertical="center"/>
    </xf>
    <xf numFmtId="169" fontId="7" fillId="39" borderId="21" xfId="1" applyNumberFormat="1" applyFont="1" applyFill="1" applyBorder="1" applyAlignment="1">
      <alignment vertical="center"/>
    </xf>
    <xf numFmtId="169" fontId="7" fillId="39" borderId="91" xfId="1" applyNumberFormat="1" applyFont="1" applyFill="1" applyBorder="1" applyAlignment="1">
      <alignment vertical="center"/>
    </xf>
    <xf numFmtId="169" fontId="7" fillId="39" borderId="24" xfId="1" applyNumberFormat="1" applyFont="1" applyFill="1" applyBorder="1" applyAlignment="1">
      <alignment vertical="center"/>
    </xf>
    <xf numFmtId="0" fontId="7" fillId="39" borderId="69" xfId="0" applyFont="1" applyFill="1" applyBorder="1"/>
    <xf numFmtId="169" fontId="7" fillId="39" borderId="16" xfId="1" applyNumberFormat="1" applyFont="1" applyFill="1" applyBorder="1" applyAlignment="1">
      <alignment vertical="center"/>
    </xf>
    <xf numFmtId="169" fontId="7" fillId="39" borderId="98" xfId="1" applyNumberFormat="1" applyFont="1" applyFill="1" applyBorder="1" applyAlignment="1">
      <alignment vertical="center"/>
    </xf>
    <xf numFmtId="0" fontId="19" fillId="39" borderId="17" xfId="0" applyFont="1" applyFill="1" applyBorder="1" applyAlignment="1">
      <alignment horizontal="center" vertical="center" wrapText="1"/>
    </xf>
    <xf numFmtId="169" fontId="4" fillId="39" borderId="13" xfId="1" applyNumberFormat="1" applyFont="1" applyFill="1" applyBorder="1" applyAlignment="1">
      <alignment vertical="center"/>
    </xf>
    <xf numFmtId="169" fontId="5" fillId="39" borderId="14" xfId="1" applyNumberFormat="1" applyFont="1" applyFill="1" applyBorder="1" applyAlignment="1">
      <alignment vertical="center"/>
    </xf>
    <xf numFmtId="169" fontId="4" fillId="39" borderId="76" xfId="1" applyNumberFormat="1" applyFont="1" applyFill="1" applyBorder="1" applyAlignment="1">
      <alignment vertical="center"/>
    </xf>
    <xf numFmtId="169" fontId="5" fillId="39" borderId="13" xfId="1" applyNumberFormat="1" applyFont="1" applyFill="1" applyBorder="1" applyAlignment="1">
      <alignment vertical="center"/>
    </xf>
    <xf numFmtId="169" fontId="4" fillId="39" borderId="22" xfId="1" applyNumberFormat="1" applyFont="1" applyFill="1" applyBorder="1" applyAlignment="1">
      <alignment vertical="center"/>
    </xf>
    <xf numFmtId="169" fontId="5" fillId="39" borderId="0" xfId="1" applyNumberFormat="1" applyFont="1" applyFill="1" applyBorder="1" applyAlignment="1">
      <alignment vertical="center"/>
    </xf>
    <xf numFmtId="169" fontId="4" fillId="39" borderId="21" xfId="1" applyNumberFormat="1" applyFont="1" applyFill="1" applyBorder="1" applyAlignment="1">
      <alignment vertical="center"/>
    </xf>
    <xf numFmtId="0" fontId="41" fillId="0" borderId="101" xfId="0" applyFont="1" applyBorder="1"/>
    <xf numFmtId="169" fontId="5" fillId="39" borderId="101" xfId="1" applyNumberFormat="1" applyFont="1" applyFill="1" applyBorder="1" applyAlignment="1">
      <alignment vertical="center"/>
    </xf>
    <xf numFmtId="169" fontId="5" fillId="39" borderId="3" xfId="1" applyNumberFormat="1" applyFont="1" applyFill="1" applyBorder="1" applyAlignment="1">
      <alignment vertical="center"/>
    </xf>
    <xf numFmtId="169" fontId="4" fillId="39" borderId="75" xfId="1" applyNumberFormat="1" applyFont="1" applyFill="1" applyBorder="1" applyAlignment="1">
      <alignment vertical="center"/>
    </xf>
    <xf numFmtId="169" fontId="5" fillId="39" borderId="20" xfId="1" applyNumberFormat="1" applyFont="1" applyFill="1" applyBorder="1" applyAlignment="1">
      <alignment vertical="center"/>
    </xf>
    <xf numFmtId="169" fontId="5" fillId="39" borderId="15" xfId="1" applyNumberFormat="1" applyFont="1" applyFill="1" applyBorder="1" applyAlignment="1">
      <alignment vertical="center"/>
    </xf>
    <xf numFmtId="169" fontId="5" fillId="39" borderId="2" xfId="1" applyNumberFormat="1" applyFont="1" applyFill="1" applyBorder="1" applyAlignment="1">
      <alignment vertical="center"/>
    </xf>
    <xf numFmtId="169" fontId="4" fillId="39" borderId="14" xfId="1" applyNumberFormat="1" applyFont="1" applyFill="1" applyBorder="1" applyAlignment="1">
      <alignment vertical="center"/>
    </xf>
    <xf numFmtId="40" fontId="41" fillId="39" borderId="14" xfId="5" applyNumberFormat="1" applyFont="1" applyFill="1" applyBorder="1" applyAlignment="1">
      <alignment vertical="center"/>
    </xf>
    <xf numFmtId="40" fontId="13" fillId="39" borderId="14" xfId="5" applyNumberFormat="1" applyFont="1" applyFill="1" applyBorder="1" applyAlignment="1">
      <alignment vertical="center"/>
    </xf>
    <xf numFmtId="175" fontId="7" fillId="39" borderId="20" xfId="1" applyNumberFormat="1" applyFont="1" applyFill="1" applyBorder="1" applyAlignment="1">
      <alignment vertical="center"/>
    </xf>
    <xf numFmtId="169" fontId="4" fillId="39" borderId="84" xfId="1" applyNumberFormat="1" applyFont="1" applyFill="1" applyBorder="1" applyAlignment="1">
      <alignment vertical="center"/>
    </xf>
    <xf numFmtId="169" fontId="7" fillId="39" borderId="15" xfId="1" applyNumberFormat="1" applyFont="1" applyFill="1" applyBorder="1" applyAlignment="1">
      <alignment vertical="center"/>
    </xf>
    <xf numFmtId="169" fontId="40" fillId="39" borderId="15" xfId="2" applyNumberFormat="1" applyFont="1" applyFill="1" applyBorder="1" applyAlignment="1">
      <alignment vertical="center"/>
    </xf>
    <xf numFmtId="0" fontId="37" fillId="0" borderId="22" xfId="0" applyFont="1" applyBorder="1" applyAlignment="1">
      <alignment vertical="center" wrapText="1"/>
    </xf>
    <xf numFmtId="169" fontId="37" fillId="0" borderId="15" xfId="1" applyNumberFormat="1" applyFont="1" applyBorder="1" applyAlignment="1">
      <alignment vertical="center"/>
    </xf>
    <xf numFmtId="169" fontId="37" fillId="37" borderId="15" xfId="1" applyNumberFormat="1" applyFont="1" applyFill="1" applyBorder="1" applyAlignment="1">
      <alignment vertical="center"/>
    </xf>
    <xf numFmtId="0" fontId="8" fillId="0" borderId="16" xfId="0" applyFont="1" applyBorder="1" applyAlignment="1">
      <alignment vertical="center"/>
    </xf>
    <xf numFmtId="169" fontId="37" fillId="0" borderId="14" xfId="1" applyNumberFormat="1" applyFont="1" applyBorder="1" applyAlignment="1">
      <alignment vertical="center"/>
    </xf>
    <xf numFmtId="169" fontId="37" fillId="0" borderId="14" xfId="1" applyNumberFormat="1" applyFont="1" applyFill="1" applyBorder="1" applyAlignment="1">
      <alignment vertical="center"/>
    </xf>
    <xf numFmtId="169" fontId="37" fillId="39" borderId="14" xfId="1" applyNumberFormat="1" applyFont="1" applyFill="1" applyBorder="1" applyAlignment="1">
      <alignment vertical="center"/>
    </xf>
    <xf numFmtId="169" fontId="37" fillId="37" borderId="14" xfId="1" applyNumberFormat="1" applyFont="1" applyFill="1" applyBorder="1" applyAlignment="1">
      <alignment vertical="center"/>
    </xf>
    <xf numFmtId="0" fontId="44" fillId="0" borderId="69" xfId="0" applyFont="1" applyBorder="1"/>
    <xf numFmtId="169" fontId="5" fillId="0" borderId="86" xfId="1" applyNumberFormat="1" applyFont="1" applyBorder="1" applyAlignment="1">
      <alignment vertical="center"/>
    </xf>
    <xf numFmtId="169" fontId="5" fillId="39" borderId="81" xfId="1" applyNumberFormat="1" applyFont="1" applyFill="1" applyBorder="1" applyAlignment="1">
      <alignment vertical="center"/>
    </xf>
    <xf numFmtId="169" fontId="5" fillId="39" borderId="95" xfId="1" applyNumberFormat="1" applyFont="1" applyFill="1" applyBorder="1" applyAlignment="1">
      <alignment vertical="center"/>
    </xf>
    <xf numFmtId="0" fontId="44" fillId="39" borderId="22" xfId="0" applyFont="1" applyFill="1" applyBorder="1"/>
    <xf numFmtId="169" fontId="44" fillId="0" borderId="0" xfId="0" applyNumberFormat="1" applyFont="1"/>
    <xf numFmtId="169" fontId="7" fillId="39" borderId="81" xfId="1" applyNumberFormat="1" applyFont="1" applyFill="1" applyBorder="1" applyAlignment="1">
      <alignment vertical="center"/>
    </xf>
    <xf numFmtId="169" fontId="5" fillId="4" borderId="5" xfId="1" applyNumberFormat="1" applyFont="1" applyFill="1" applyBorder="1" applyAlignment="1">
      <alignment vertical="center"/>
    </xf>
    <xf numFmtId="169" fontId="5" fillId="39" borderId="17" xfId="1" applyNumberFormat="1" applyFont="1" applyFill="1" applyBorder="1" applyAlignment="1">
      <alignment vertical="center"/>
    </xf>
    <xf numFmtId="169" fontId="5" fillId="4" borderId="16" xfId="1" applyNumberFormat="1" applyFont="1" applyFill="1" applyBorder="1" applyAlignment="1">
      <alignment vertical="center"/>
    </xf>
    <xf numFmtId="169" fontId="7" fillId="4" borderId="80" xfId="1" applyNumberFormat="1" applyFont="1" applyFill="1" applyBorder="1" applyAlignment="1">
      <alignment vertical="center"/>
    </xf>
    <xf numFmtId="169" fontId="5" fillId="4" borderId="22" xfId="1" applyNumberFormat="1" applyFont="1" applyFill="1" applyBorder="1" applyAlignment="1">
      <alignment vertical="center"/>
    </xf>
    <xf numFmtId="0" fontId="44" fillId="0" borderId="22" xfId="0" applyFont="1" applyBorder="1"/>
    <xf numFmtId="0" fontId="44" fillId="0" borderId="17" xfId="0" applyFont="1" applyBorder="1"/>
    <xf numFmtId="0" fontId="68" fillId="0" borderId="0" xfId="5" applyFont="1" applyFill="1"/>
    <xf numFmtId="0" fontId="68" fillId="6" borderId="0" xfId="5" applyFont="1"/>
    <xf numFmtId="169" fontId="37" fillId="39" borderId="83" xfId="1" applyNumberFormat="1" applyFont="1" applyFill="1" applyBorder="1" applyAlignment="1">
      <alignment vertical="center"/>
    </xf>
    <xf numFmtId="164" fontId="0" fillId="39" borderId="11" xfId="6" applyNumberFormat="1" applyFont="1" applyFill="1" applyBorder="1" applyAlignment="1"/>
    <xf numFmtId="164" fontId="3" fillId="39" borderId="12" xfId="6" applyNumberFormat="1" applyFont="1" applyFill="1" applyBorder="1" applyAlignment="1"/>
    <xf numFmtId="164" fontId="3" fillId="39" borderId="7" xfId="6" applyNumberFormat="1" applyFont="1" applyFill="1" applyBorder="1" applyAlignment="1"/>
    <xf numFmtId="164" fontId="16" fillId="39" borderId="20" xfId="6" applyNumberFormat="1" applyFont="1" applyFill="1" applyBorder="1" applyAlignment="1">
      <alignment horizontal="center" vertical="center"/>
    </xf>
    <xf numFmtId="164" fontId="30" fillId="37" borderId="4" xfId="0" applyNumberFormat="1" applyFont="1" applyFill="1" applyBorder="1" applyAlignment="1">
      <alignment horizontal="center" vertical="center" wrapText="1"/>
    </xf>
    <xf numFmtId="164" fontId="0" fillId="37" borderId="4" xfId="0" applyNumberFormat="1" applyFill="1" applyBorder="1"/>
    <xf numFmtId="164" fontId="0" fillId="37" borderId="62" xfId="0" applyNumberFormat="1" applyFill="1" applyBorder="1"/>
    <xf numFmtId="164" fontId="30" fillId="37" borderId="62" xfId="6" applyNumberFormat="1" applyFont="1" applyFill="1" applyBorder="1" applyAlignment="1"/>
    <xf numFmtId="164" fontId="1" fillId="39" borderId="7" xfId="6" applyNumberFormat="1" applyFont="1" applyFill="1" applyBorder="1" applyAlignment="1"/>
    <xf numFmtId="164" fontId="1" fillId="39" borderId="12" xfId="6" applyNumberFormat="1" applyFont="1" applyFill="1" applyBorder="1" applyAlignment="1"/>
    <xf numFmtId="164" fontId="0" fillId="39" borderId="7" xfId="6" applyNumberFormat="1" applyFont="1" applyFill="1" applyBorder="1" applyAlignment="1"/>
    <xf numFmtId="164" fontId="3" fillId="39" borderId="8" xfId="6" applyNumberFormat="1" applyFont="1" applyFill="1" applyBorder="1" applyAlignment="1"/>
    <xf numFmtId="173" fontId="25" fillId="39" borderId="17" xfId="6" applyNumberFormat="1" applyFont="1" applyFill="1" applyBorder="1" applyAlignment="1">
      <alignment horizontal="center" vertical="center" wrapText="1"/>
    </xf>
    <xf numFmtId="164" fontId="30" fillId="37" borderId="5" xfId="6" applyNumberFormat="1" applyFont="1" applyFill="1" applyBorder="1" applyAlignment="1">
      <alignment horizontal="center" vertical="center" wrapText="1"/>
    </xf>
    <xf numFmtId="164" fontId="0" fillId="0" borderId="104" xfId="6" applyNumberFormat="1" applyFont="1" applyBorder="1" applyAlignment="1"/>
    <xf numFmtId="164" fontId="0" fillId="0" borderId="66" xfId="6" applyNumberFormat="1" applyFont="1" applyBorder="1" applyAlignment="1"/>
    <xf numFmtId="164" fontId="1" fillId="8" borderId="66" xfId="6" applyNumberFormat="1" applyFont="1" applyFill="1" applyBorder="1" applyAlignment="1"/>
    <xf numFmtId="173" fontId="13" fillId="39" borderId="107" xfId="6" applyNumberFormat="1" applyFont="1" applyFill="1" applyBorder="1" applyAlignment="1">
      <alignment horizontal="center" vertical="center" wrapText="1"/>
    </xf>
    <xf numFmtId="173" fontId="19" fillId="39" borderId="107" xfId="6" applyNumberFormat="1" applyFont="1" applyFill="1" applyBorder="1" applyAlignment="1">
      <alignment horizontal="center" vertical="center" wrapText="1"/>
    </xf>
    <xf numFmtId="173" fontId="13" fillId="39" borderId="108" xfId="6" applyNumberFormat="1" applyFont="1" applyFill="1" applyBorder="1" applyAlignment="1">
      <alignment horizontal="center" vertical="center" wrapText="1"/>
    </xf>
    <xf numFmtId="173" fontId="19" fillId="39" borderId="112" xfId="6" applyNumberFormat="1" applyFont="1" applyFill="1" applyBorder="1" applyAlignment="1">
      <alignment horizontal="center" vertical="center" wrapText="1"/>
    </xf>
    <xf numFmtId="164" fontId="0" fillId="37" borderId="110" xfId="6" applyNumberFormat="1" applyFont="1" applyFill="1" applyBorder="1" applyAlignment="1"/>
    <xf numFmtId="164" fontId="0" fillId="37" borderId="111" xfId="6" applyNumberFormat="1" applyFont="1" applyFill="1" applyBorder="1" applyAlignment="1"/>
    <xf numFmtId="164" fontId="3" fillId="37" borderId="113" xfId="6" applyNumberFormat="1" applyFont="1" applyFill="1" applyBorder="1" applyAlignment="1"/>
    <xf numFmtId="164" fontId="0" fillId="37" borderId="69" xfId="6" applyNumberFormat="1" applyFont="1" applyFill="1" applyBorder="1" applyAlignment="1"/>
    <xf numFmtId="164" fontId="3" fillId="37" borderId="110" xfId="6" applyNumberFormat="1" applyFont="1" applyFill="1" applyBorder="1" applyAlignment="1"/>
    <xf numFmtId="164" fontId="16" fillId="37" borderId="75" xfId="6" applyNumberFormat="1" applyFont="1" applyFill="1" applyBorder="1" applyAlignment="1">
      <alignment horizontal="center" vertical="center"/>
    </xf>
    <xf numFmtId="164" fontId="0" fillId="7" borderId="66" xfId="6" applyNumberFormat="1" applyFont="1" applyFill="1" applyBorder="1" applyAlignment="1"/>
    <xf numFmtId="164" fontId="0" fillId="0" borderId="6" xfId="6" applyNumberFormat="1" applyFont="1" applyBorder="1" applyAlignment="1"/>
    <xf numFmtId="164" fontId="0" fillId="37" borderId="103" xfId="6" applyNumberFormat="1" applyFont="1" applyFill="1" applyBorder="1" applyAlignment="1"/>
    <xf numFmtId="164" fontId="0" fillId="37" borderId="107" xfId="6" applyNumberFormat="1" applyFont="1" applyFill="1" applyBorder="1" applyAlignment="1"/>
    <xf numFmtId="164" fontId="3" fillId="37" borderId="107" xfId="6" applyNumberFormat="1" applyFont="1" applyFill="1" applyBorder="1" applyAlignment="1"/>
    <xf numFmtId="164" fontId="3" fillId="36" borderId="6" xfId="6" applyNumberFormat="1" applyFont="1" applyFill="1" applyBorder="1" applyAlignment="1"/>
    <xf numFmtId="164" fontId="0" fillId="37" borderId="117" xfId="6" applyNumberFormat="1" applyFont="1" applyFill="1" applyBorder="1" applyAlignment="1"/>
    <xf numFmtId="164" fontId="0" fillId="37" borderId="63" xfId="6" applyNumberFormat="1" applyFont="1" applyFill="1" applyBorder="1" applyAlignment="1"/>
    <xf numFmtId="164" fontId="3" fillId="37" borderId="63" xfId="6" applyNumberFormat="1" applyFont="1" applyFill="1" applyBorder="1" applyAlignment="1"/>
    <xf numFmtId="164" fontId="0" fillId="7" borderId="5" xfId="6" applyNumberFormat="1" applyFont="1" applyFill="1" applyBorder="1" applyAlignment="1">
      <alignment horizontal="center" vertical="center"/>
    </xf>
    <xf numFmtId="164" fontId="3" fillId="9" borderId="107" xfId="6" applyNumberFormat="1" applyFont="1" applyFill="1" applyBorder="1" applyAlignment="1"/>
    <xf numFmtId="164" fontId="3" fillId="9" borderId="111" xfId="6" applyNumberFormat="1" applyFont="1" applyFill="1" applyBorder="1" applyAlignment="1"/>
    <xf numFmtId="164" fontId="3" fillId="37" borderId="116" xfId="6" applyNumberFormat="1" applyFont="1" applyFill="1" applyBorder="1" applyAlignment="1"/>
    <xf numFmtId="164" fontId="0" fillId="8" borderId="119" xfId="6" applyNumberFormat="1" applyFont="1" applyFill="1" applyBorder="1" applyAlignment="1"/>
    <xf numFmtId="164" fontId="3" fillId="36" borderId="63" xfId="6" applyNumberFormat="1" applyFont="1" applyFill="1" applyBorder="1" applyAlignment="1"/>
    <xf numFmtId="164" fontId="1" fillId="37" borderId="111" xfId="6" applyNumberFormat="1" applyFont="1" applyFill="1" applyBorder="1" applyAlignment="1"/>
    <xf numFmtId="164" fontId="16" fillId="37" borderId="118" xfId="6" applyNumberFormat="1" applyFont="1" applyFill="1" applyBorder="1" applyAlignment="1">
      <alignment horizontal="center" vertical="center"/>
    </xf>
    <xf numFmtId="164" fontId="52" fillId="37" borderId="118" xfId="6" applyNumberFormat="1" applyFont="1" applyFill="1" applyBorder="1" applyAlignment="1">
      <alignment horizontal="center" vertical="center"/>
    </xf>
    <xf numFmtId="164" fontId="3" fillId="36" borderId="18" xfId="6" applyNumberFormat="1" applyFont="1" applyFill="1" applyBorder="1" applyAlignment="1"/>
    <xf numFmtId="164" fontId="0" fillId="7" borderId="105" xfId="6" applyNumberFormat="1" applyFont="1" applyFill="1" applyBorder="1" applyAlignment="1">
      <alignment vertical="center"/>
    </xf>
    <xf numFmtId="164" fontId="0" fillId="7" borderId="106" xfId="6" applyNumberFormat="1" applyFont="1" applyFill="1" applyBorder="1" applyAlignment="1">
      <alignment vertical="center"/>
    </xf>
    <xf numFmtId="164" fontId="0" fillId="7" borderId="88" xfId="6" applyNumberFormat="1" applyFont="1" applyFill="1" applyBorder="1" applyAlignment="1">
      <alignment vertical="center"/>
    </xf>
    <xf numFmtId="164" fontId="0" fillId="7" borderId="106" xfId="6" applyNumberFormat="1" applyFont="1" applyFill="1" applyBorder="1" applyAlignment="1">
      <alignment horizontal="center" vertical="center"/>
    </xf>
    <xf numFmtId="3" fontId="4" fillId="37" borderId="69" xfId="0" applyNumberFormat="1" applyFont="1" applyFill="1" applyBorder="1" applyAlignment="1">
      <alignment wrapText="1"/>
    </xf>
    <xf numFmtId="40" fontId="19" fillId="14" borderId="64" xfId="0" applyNumberFormat="1" applyFont="1" applyFill="1" applyBorder="1" applyAlignment="1">
      <alignment horizontal="center"/>
    </xf>
    <xf numFmtId="38" fontId="19" fillId="14" borderId="64" xfId="0" applyNumberFormat="1" applyFont="1" applyFill="1" applyBorder="1"/>
    <xf numFmtId="40" fontId="56" fillId="15" borderId="25" xfId="0" applyNumberFormat="1" applyFont="1" applyFill="1" applyBorder="1" applyAlignment="1">
      <alignment horizontal="center" vertical="center"/>
    </xf>
    <xf numFmtId="0" fontId="19" fillId="0" borderId="31" xfId="0" applyFont="1" applyBorder="1"/>
    <xf numFmtId="169" fontId="4" fillId="39" borderId="66" xfId="1" applyNumberFormat="1" applyFont="1" applyFill="1" applyBorder="1" applyAlignment="1">
      <alignment vertical="center"/>
    </xf>
    <xf numFmtId="40" fontId="41" fillId="39" borderId="3" xfId="5" applyNumberFormat="1" applyFont="1" applyFill="1" applyBorder="1" applyAlignment="1">
      <alignment vertical="center"/>
    </xf>
    <xf numFmtId="40" fontId="41" fillId="39" borderId="2" xfId="5" applyNumberFormat="1" applyFont="1" applyFill="1" applyBorder="1" applyAlignment="1">
      <alignment vertical="center"/>
    </xf>
    <xf numFmtId="169" fontId="5" fillId="0" borderId="0" xfId="1" applyNumberFormat="1" applyFont="1" applyBorder="1" applyAlignment="1">
      <alignment vertical="center"/>
    </xf>
    <xf numFmtId="169" fontId="5" fillId="39" borderId="88" xfId="1" applyNumberFormat="1" applyFont="1" applyFill="1" applyBorder="1" applyAlignment="1">
      <alignment vertical="center"/>
    </xf>
    <xf numFmtId="169" fontId="5" fillId="0" borderId="120" xfId="1" applyNumberFormat="1" applyFont="1" applyBorder="1" applyAlignment="1">
      <alignment vertical="center"/>
    </xf>
    <xf numFmtId="169" fontId="5" fillId="39" borderId="69" xfId="1" applyNumberFormat="1" applyFont="1" applyFill="1" applyBorder="1" applyAlignment="1">
      <alignment vertical="center"/>
    </xf>
    <xf numFmtId="169" fontId="4" fillId="39" borderId="91" xfId="1" applyNumberFormat="1" applyFont="1" applyFill="1" applyBorder="1" applyAlignment="1">
      <alignment vertical="center"/>
    </xf>
    <xf numFmtId="169" fontId="37" fillId="39" borderId="76" xfId="1" applyNumberFormat="1" applyFont="1" applyFill="1" applyBorder="1" applyAlignment="1">
      <alignment vertical="center"/>
    </xf>
    <xf numFmtId="169" fontId="5" fillId="39" borderId="121" xfId="1" applyNumberFormat="1" applyFont="1" applyFill="1" applyBorder="1" applyAlignment="1">
      <alignment vertical="center"/>
    </xf>
    <xf numFmtId="169" fontId="4" fillId="39" borderId="69" xfId="1" applyNumberFormat="1" applyFont="1" applyFill="1" applyBorder="1" applyAlignment="1">
      <alignment vertical="center"/>
    </xf>
    <xf numFmtId="169" fontId="4" fillId="0" borderId="120" xfId="1" applyNumberFormat="1" applyFont="1" applyBorder="1" applyAlignment="1">
      <alignment vertical="center"/>
    </xf>
    <xf numFmtId="169" fontId="7" fillId="39" borderId="88" xfId="1" applyNumberFormat="1" applyFont="1" applyFill="1" applyBorder="1" applyAlignment="1">
      <alignment vertical="center"/>
    </xf>
    <xf numFmtId="169" fontId="5" fillId="0" borderId="88" xfId="1" applyNumberFormat="1" applyFont="1" applyBorder="1" applyAlignment="1">
      <alignment vertical="center"/>
    </xf>
    <xf numFmtId="169" fontId="4" fillId="0" borderId="88" xfId="1" applyNumberFormat="1" applyFont="1" applyBorder="1" applyAlignment="1">
      <alignment vertical="center"/>
    </xf>
    <xf numFmtId="169" fontId="4" fillId="0" borderId="88" xfId="1" applyNumberFormat="1" applyFont="1" applyFill="1" applyBorder="1" applyAlignment="1">
      <alignment vertical="center"/>
    </xf>
    <xf numFmtId="169" fontId="4" fillId="4" borderId="88" xfId="1" applyNumberFormat="1" applyFont="1" applyFill="1" applyBorder="1" applyAlignment="1">
      <alignment vertical="center"/>
    </xf>
    <xf numFmtId="169" fontId="5" fillId="4" borderId="88" xfId="1" applyNumberFormat="1" applyFont="1" applyFill="1" applyBorder="1" applyAlignment="1">
      <alignment vertical="center"/>
    </xf>
    <xf numFmtId="169" fontId="5" fillId="4" borderId="122" xfId="1" applyNumberFormat="1" applyFont="1" applyFill="1" applyBorder="1" applyAlignment="1">
      <alignment vertical="center"/>
    </xf>
    <xf numFmtId="169" fontId="4" fillId="4" borderId="3" xfId="1" applyNumberFormat="1" applyFont="1" applyFill="1" applyBorder="1" applyAlignment="1">
      <alignment horizontal="right" vertical="center"/>
    </xf>
    <xf numFmtId="169" fontId="4" fillId="4" borderId="79" xfId="1" applyNumberFormat="1" applyFont="1" applyFill="1" applyBorder="1" applyAlignment="1">
      <alignment horizontal="right" vertical="center"/>
    </xf>
    <xf numFmtId="169" fontId="7" fillId="4" borderId="123" xfId="1" applyNumberFormat="1" applyFont="1" applyFill="1" applyBorder="1" applyAlignment="1">
      <alignment horizontal="right" vertical="center"/>
    </xf>
    <xf numFmtId="169" fontId="4" fillId="4" borderId="5" xfId="1" applyNumberFormat="1" applyFont="1" applyFill="1" applyBorder="1" applyAlignment="1">
      <alignment horizontal="right" vertical="center"/>
    </xf>
    <xf numFmtId="169" fontId="4" fillId="37" borderId="5" xfId="1" applyNumberFormat="1" applyFont="1" applyFill="1" applyBorder="1" applyAlignment="1">
      <alignment horizontal="right" vertical="center"/>
    </xf>
    <xf numFmtId="0" fontId="4" fillId="38" borderId="69" xfId="0" applyFont="1" applyFill="1" applyBorder="1" applyAlignment="1">
      <alignment horizontal="right" vertical="center" wrapText="1"/>
    </xf>
    <xf numFmtId="0" fontId="4" fillId="38" borderId="70" xfId="0" applyFont="1" applyFill="1" applyBorder="1" applyAlignment="1">
      <alignment horizontal="right" vertical="center" wrapText="1"/>
    </xf>
    <xf numFmtId="169" fontId="5" fillId="0" borderId="124" xfId="1" applyNumberFormat="1" applyFont="1" applyBorder="1" applyAlignment="1">
      <alignment vertical="center"/>
    </xf>
    <xf numFmtId="169" fontId="5" fillId="0" borderId="125" xfId="1" applyNumberFormat="1" applyFont="1" applyFill="1" applyBorder="1" applyAlignment="1">
      <alignment vertical="center"/>
    </xf>
    <xf numFmtId="169" fontId="5" fillId="39" borderId="68" xfId="1" applyNumberFormat="1" applyFont="1" applyFill="1" applyBorder="1" applyAlignment="1">
      <alignment vertical="center"/>
    </xf>
    <xf numFmtId="169" fontId="4" fillId="39" borderId="81" xfId="1" applyNumberFormat="1" applyFont="1" applyFill="1" applyBorder="1" applyAlignment="1">
      <alignment vertical="center"/>
    </xf>
    <xf numFmtId="164" fontId="0" fillId="39" borderId="18" xfId="6" applyNumberFormat="1" applyFont="1" applyFill="1" applyBorder="1" applyAlignment="1"/>
    <xf numFmtId="164" fontId="1" fillId="39" borderId="11" xfId="6" applyNumberFormat="1" applyFont="1" applyFill="1" applyBorder="1" applyAlignment="1"/>
    <xf numFmtId="164" fontId="1" fillId="39" borderId="18" xfId="6" applyNumberFormat="1" applyFont="1" applyFill="1" applyBorder="1" applyAlignment="1"/>
    <xf numFmtId="178" fontId="0" fillId="0" borderId="10" xfId="6" applyNumberFormat="1" applyFont="1" applyBorder="1" applyAlignment="1"/>
    <xf numFmtId="178" fontId="0" fillId="0" borderId="18" xfId="6" applyNumberFormat="1" applyFont="1" applyFill="1" applyBorder="1" applyAlignment="1"/>
    <xf numFmtId="178" fontId="0" fillId="0" borderId="8" xfId="6" applyNumberFormat="1" applyFont="1" applyBorder="1" applyAlignment="1"/>
    <xf numFmtId="178" fontId="0" fillId="0" borderId="12" xfId="6" applyNumberFormat="1" applyFont="1" applyFill="1" applyBorder="1" applyAlignment="1"/>
    <xf numFmtId="178" fontId="3" fillId="9" borderId="8" xfId="6" applyNumberFormat="1" applyFont="1" applyFill="1" applyBorder="1" applyAlignment="1"/>
    <xf numFmtId="178" fontId="3" fillId="9" borderId="12" xfId="6" applyNumberFormat="1" applyFont="1" applyFill="1" applyBorder="1" applyAlignment="1"/>
    <xf numFmtId="178" fontId="3" fillId="8" borderId="0" xfId="6" applyNumberFormat="1" applyFont="1" applyFill="1" applyBorder="1" applyAlignment="1"/>
    <xf numFmtId="178" fontId="0" fillId="8" borderId="0" xfId="6" applyNumberFormat="1" applyFont="1" applyFill="1" applyAlignment="1"/>
    <xf numFmtId="178" fontId="16" fillId="4" borderId="16" xfId="6" applyNumberFormat="1" applyFont="1" applyFill="1" applyBorder="1" applyAlignment="1">
      <alignment horizontal="center" vertical="center"/>
    </xf>
    <xf numFmtId="173" fontId="16" fillId="4" borderId="20" xfId="6" applyNumberFormat="1" applyFont="1" applyFill="1" applyBorder="1" applyAlignment="1">
      <alignment horizontal="center" vertical="center"/>
    </xf>
    <xf numFmtId="0" fontId="41" fillId="3" borderId="69" xfId="0" applyFont="1" applyFill="1" applyBorder="1"/>
    <xf numFmtId="169" fontId="4" fillId="0" borderId="78" xfId="1" applyNumberFormat="1" applyFont="1" applyBorder="1" applyAlignment="1">
      <alignment vertical="center"/>
    </xf>
    <xf numFmtId="0" fontId="70" fillId="0" borderId="3" xfId="5" applyFont="1" applyFill="1" applyBorder="1"/>
    <xf numFmtId="0" fontId="70" fillId="0" borderId="5" xfId="5" applyFont="1" applyFill="1" applyBorder="1"/>
    <xf numFmtId="167" fontId="4" fillId="38" borderId="69" xfId="0" applyNumberFormat="1" applyFont="1" applyFill="1" applyBorder="1" applyAlignment="1">
      <alignment wrapText="1"/>
    </xf>
    <xf numFmtId="167" fontId="4" fillId="37" borderId="5" xfId="1" applyFont="1" applyFill="1" applyBorder="1" applyAlignment="1">
      <alignment vertical="center"/>
    </xf>
    <xf numFmtId="167" fontId="4" fillId="37" borderId="0" xfId="1" applyFont="1" applyFill="1" applyBorder="1" applyAlignment="1">
      <alignment vertical="center"/>
    </xf>
    <xf numFmtId="167" fontId="4" fillId="38" borderId="70" xfId="0" applyNumberFormat="1" applyFont="1" applyFill="1" applyBorder="1" applyAlignment="1">
      <alignment wrapText="1"/>
    </xf>
    <xf numFmtId="164" fontId="0" fillId="37" borderId="126" xfId="6" applyNumberFormat="1" applyFont="1" applyFill="1" applyBorder="1" applyAlignment="1"/>
    <xf numFmtId="164" fontId="0" fillId="37" borderId="127" xfId="6" applyNumberFormat="1" applyFont="1" applyFill="1" applyBorder="1" applyAlignment="1"/>
    <xf numFmtId="164" fontId="0" fillId="37" borderId="127" xfId="0" applyNumberFormat="1" applyFill="1" applyBorder="1"/>
    <xf numFmtId="164" fontId="30" fillId="37" borderId="127" xfId="0" applyNumberFormat="1" applyFont="1" applyFill="1" applyBorder="1"/>
    <xf numFmtId="164" fontId="0" fillId="31" borderId="128" xfId="0" applyNumberFormat="1" applyFill="1" applyBorder="1"/>
    <xf numFmtId="164" fontId="0" fillId="31" borderId="129" xfId="0" applyNumberFormat="1" applyFill="1" applyBorder="1"/>
    <xf numFmtId="164" fontId="0" fillId="31" borderId="129" xfId="0" applyNumberFormat="1" applyFill="1" applyBorder="1" applyAlignment="1">
      <alignment horizontal="right"/>
    </xf>
    <xf numFmtId="164" fontId="3" fillId="36" borderId="129" xfId="6" applyNumberFormat="1" applyFont="1" applyFill="1" applyBorder="1" applyAlignment="1">
      <alignment horizontal="right"/>
    </xf>
    <xf numFmtId="164" fontId="0" fillId="31" borderId="130" xfId="6" applyNumberFormat="1" applyFont="1" applyFill="1" applyBorder="1" applyAlignment="1"/>
    <xf numFmtId="164" fontId="0" fillId="31" borderId="129" xfId="6" applyNumberFormat="1" applyFont="1" applyFill="1" applyBorder="1" applyAlignment="1"/>
    <xf numFmtId="164" fontId="3" fillId="36" borderId="129" xfId="0" applyNumberFormat="1" applyFont="1" applyFill="1" applyBorder="1"/>
    <xf numFmtId="164" fontId="0" fillId="31" borderId="69" xfId="6" applyNumberFormat="1" applyFont="1" applyFill="1" applyBorder="1" applyAlignment="1"/>
    <xf numFmtId="164" fontId="0" fillId="31" borderId="69" xfId="0" applyNumberFormat="1" applyFill="1" applyBorder="1"/>
    <xf numFmtId="164" fontId="16" fillId="31" borderId="111" xfId="0" applyNumberFormat="1" applyFont="1" applyFill="1" applyBorder="1" applyAlignment="1">
      <alignment horizontal="center" vertical="center"/>
    </xf>
    <xf numFmtId="164" fontId="17" fillId="31" borderId="69" xfId="0" applyNumberFormat="1" applyFont="1" applyFill="1" applyBorder="1"/>
    <xf numFmtId="164" fontId="0" fillId="7" borderId="69" xfId="0" applyNumberFormat="1" applyFill="1" applyBorder="1"/>
    <xf numFmtId="164" fontId="64" fillId="32" borderId="69" xfId="0" applyNumberFormat="1" applyFont="1" applyFill="1" applyBorder="1" applyAlignment="1">
      <alignment horizontal="center" vertical="center" wrapText="1"/>
    </xf>
    <xf numFmtId="178" fontId="16" fillId="0" borderId="16" xfId="6" applyNumberFormat="1" applyFont="1" applyFill="1" applyBorder="1" applyAlignment="1">
      <alignment horizontal="center" vertical="center"/>
    </xf>
    <xf numFmtId="179" fontId="69" fillId="37" borderId="65" xfId="0" applyNumberFormat="1" applyFont="1" applyFill="1" applyBorder="1" applyAlignment="1">
      <alignment horizontal="center" vertical="center"/>
    </xf>
    <xf numFmtId="164" fontId="16" fillId="0" borderId="104" xfId="6" applyNumberFormat="1" applyFont="1" applyBorder="1" applyAlignment="1"/>
    <xf numFmtId="169" fontId="5" fillId="0" borderId="69" xfId="0" applyNumberFormat="1" applyFont="1" applyBorder="1"/>
    <xf numFmtId="173" fontId="13" fillId="39" borderId="131" xfId="6" applyNumberFormat="1" applyFont="1" applyFill="1" applyBorder="1" applyAlignment="1">
      <alignment horizontal="center" vertical="center" wrapText="1"/>
    </xf>
    <xf numFmtId="173" fontId="13" fillId="39" borderId="61" xfId="6" applyNumberFormat="1" applyFont="1" applyFill="1" applyBorder="1" applyAlignment="1">
      <alignment horizontal="center" vertical="center" wrapText="1"/>
    </xf>
    <xf numFmtId="173" fontId="19" fillId="39" borderId="132" xfId="6" applyNumberFormat="1" applyFont="1" applyFill="1" applyBorder="1" applyAlignment="1">
      <alignment horizontal="center" vertical="center" wrapText="1"/>
    </xf>
    <xf numFmtId="173" fontId="19" fillId="39" borderId="61" xfId="6" applyNumberFormat="1" applyFont="1" applyFill="1" applyBorder="1" applyAlignment="1">
      <alignment horizontal="center" vertical="center" wrapText="1"/>
    </xf>
    <xf numFmtId="173" fontId="0" fillId="0" borderId="133" xfId="6" applyNumberFormat="1" applyFont="1" applyBorder="1" applyAlignment="1"/>
    <xf numFmtId="173" fontId="3" fillId="36" borderId="134" xfId="6" applyNumberFormat="1" applyFont="1" applyFill="1" applyBorder="1" applyAlignment="1"/>
    <xf numFmtId="173" fontId="0" fillId="0" borderId="63" xfId="6" applyNumberFormat="1" applyFont="1" applyBorder="1" applyAlignment="1"/>
    <xf numFmtId="173" fontId="3" fillId="36" borderId="63" xfId="6" applyNumberFormat="1" applyFont="1" applyFill="1" applyBorder="1" applyAlignment="1"/>
    <xf numFmtId="0" fontId="4" fillId="38" borderId="69" xfId="0" applyFont="1" applyFill="1" applyBorder="1" applyAlignment="1">
      <alignment vertical="center" wrapText="1"/>
    </xf>
    <xf numFmtId="40" fontId="4" fillId="38" borderId="72" xfId="0" applyNumberFormat="1" applyFont="1" applyFill="1" applyBorder="1" applyAlignment="1">
      <alignment wrapText="1"/>
    </xf>
    <xf numFmtId="3" fontId="4" fillId="3" borderId="69" xfId="0" applyNumberFormat="1" applyFont="1" applyFill="1" applyBorder="1" applyAlignment="1">
      <alignment wrapText="1"/>
    </xf>
    <xf numFmtId="169" fontId="4" fillId="14" borderId="0" xfId="1" applyNumberFormat="1" applyFont="1" applyFill="1" applyBorder="1" applyAlignment="1">
      <alignment vertical="center"/>
    </xf>
    <xf numFmtId="0" fontId="4" fillId="4" borderId="0" xfId="2" applyFont="1" applyFill="1" applyBorder="1"/>
    <xf numFmtId="169" fontId="5" fillId="0" borderId="0" xfId="0" applyNumberFormat="1" applyFont="1"/>
    <xf numFmtId="0" fontId="42" fillId="0" borderId="0" xfId="5" applyFont="1" applyFill="1" applyBorder="1"/>
    <xf numFmtId="0" fontId="55" fillId="0" borderId="0" xfId="2" applyFont="1" applyFill="1" applyBorder="1"/>
    <xf numFmtId="0" fontId="44" fillId="39" borderId="0" xfId="0" applyFont="1" applyFill="1"/>
    <xf numFmtId="170" fontId="41" fillId="0" borderId="0" xfId="7" applyNumberFormat="1" applyFont="1" applyFill="1" applyBorder="1"/>
    <xf numFmtId="170" fontId="41" fillId="0" borderId="0" xfId="7" applyNumberFormat="1" applyFont="1" applyBorder="1"/>
    <xf numFmtId="170" fontId="41" fillId="0" borderId="0" xfId="0" applyNumberFormat="1" applyFont="1"/>
    <xf numFmtId="0" fontId="70" fillId="0" borderId="0" xfId="5" applyFont="1" applyFill="1" applyBorder="1"/>
    <xf numFmtId="0" fontId="63" fillId="40" borderId="0" xfId="0" applyFont="1" applyFill="1" applyAlignment="1">
      <alignment horizontal="center" vertical="center"/>
    </xf>
    <xf numFmtId="0" fontId="41" fillId="40" borderId="0" xfId="0" applyFont="1" applyFill="1"/>
    <xf numFmtId="0" fontId="65" fillId="40" borderId="0" xfId="0" applyFont="1" applyFill="1" applyAlignment="1">
      <alignment horizontal="center" vertical="center"/>
    </xf>
    <xf numFmtId="0" fontId="65" fillId="40" borderId="99" xfId="0" applyFont="1" applyFill="1" applyBorder="1" applyAlignment="1">
      <alignment horizontal="center" vertical="center"/>
    </xf>
    <xf numFmtId="0" fontId="63" fillId="32" borderId="135" xfId="0" applyFont="1" applyFill="1" applyBorder="1" applyAlignment="1">
      <alignment horizontal="center" vertical="center"/>
    </xf>
    <xf numFmtId="0" fontId="65" fillId="40" borderId="109" xfId="0" applyFont="1" applyFill="1" applyBorder="1" applyAlignment="1">
      <alignment horizontal="center" vertical="center"/>
    </xf>
    <xf numFmtId="169" fontId="5" fillId="40" borderId="5" xfId="1" applyNumberFormat="1" applyFont="1" applyFill="1" applyBorder="1" applyAlignment="1">
      <alignment vertical="center"/>
    </xf>
    <xf numFmtId="169" fontId="4" fillId="40" borderId="5" xfId="1" applyNumberFormat="1" applyFont="1" applyFill="1" applyBorder="1" applyAlignment="1">
      <alignment vertical="center"/>
    </xf>
    <xf numFmtId="169" fontId="4" fillId="40" borderId="23" xfId="1" applyNumberFormat="1" applyFont="1" applyFill="1" applyBorder="1" applyAlignment="1">
      <alignment vertical="center"/>
    </xf>
    <xf numFmtId="169" fontId="5" fillId="40" borderId="88" xfId="1" applyNumberFormat="1" applyFont="1" applyFill="1" applyBorder="1" applyAlignment="1">
      <alignment vertical="center"/>
    </xf>
    <xf numFmtId="0" fontId="4" fillId="40" borderId="69" xfId="0" applyFont="1" applyFill="1" applyBorder="1" applyAlignment="1">
      <alignment wrapText="1"/>
    </xf>
    <xf numFmtId="3" fontId="4" fillId="40" borderId="69" xfId="0" applyNumberFormat="1" applyFont="1" applyFill="1" applyBorder="1" applyAlignment="1">
      <alignment wrapText="1"/>
    </xf>
    <xf numFmtId="3" fontId="4" fillId="40" borderId="70" xfId="0" applyNumberFormat="1" applyFont="1" applyFill="1" applyBorder="1" applyAlignment="1">
      <alignment wrapText="1"/>
    </xf>
    <xf numFmtId="169" fontId="5" fillId="40" borderId="14" xfId="1" applyNumberFormat="1" applyFont="1" applyFill="1" applyBorder="1" applyAlignment="1">
      <alignment vertical="center"/>
    </xf>
    <xf numFmtId="167" fontId="4" fillId="40" borderId="69" xfId="0" applyNumberFormat="1" applyFont="1" applyFill="1" applyBorder="1" applyAlignment="1">
      <alignment wrapText="1"/>
    </xf>
    <xf numFmtId="167" fontId="4" fillId="40" borderId="5" xfId="1" applyFont="1" applyFill="1" applyBorder="1" applyAlignment="1">
      <alignment vertical="center"/>
    </xf>
    <xf numFmtId="167" fontId="4" fillId="40" borderId="0" xfId="1" applyFont="1" applyFill="1" applyBorder="1" applyAlignment="1">
      <alignment vertical="center"/>
    </xf>
    <xf numFmtId="167" fontId="4" fillId="40" borderId="70" xfId="0" applyNumberFormat="1" applyFont="1" applyFill="1" applyBorder="1" applyAlignment="1">
      <alignment wrapText="1"/>
    </xf>
    <xf numFmtId="169" fontId="5" fillId="40" borderId="13" xfId="1" applyNumberFormat="1" applyFont="1" applyFill="1" applyBorder="1" applyAlignment="1">
      <alignment vertical="center"/>
    </xf>
    <xf numFmtId="3" fontId="22" fillId="40" borderId="69" xfId="0" applyNumberFormat="1" applyFont="1" applyFill="1" applyBorder="1" applyAlignment="1">
      <alignment wrapText="1"/>
    </xf>
    <xf numFmtId="169" fontId="4" fillId="40" borderId="85" xfId="1" applyNumberFormat="1" applyFont="1" applyFill="1" applyBorder="1" applyAlignment="1">
      <alignment vertical="center"/>
    </xf>
    <xf numFmtId="169" fontId="5" fillId="40" borderId="4" xfId="1" applyNumberFormat="1" applyFont="1" applyFill="1" applyBorder="1" applyAlignment="1">
      <alignment vertical="center"/>
    </xf>
    <xf numFmtId="169" fontId="4" fillId="40" borderId="76" xfId="1" applyNumberFormat="1" applyFont="1" applyFill="1" applyBorder="1" applyAlignment="1">
      <alignment vertical="center"/>
    </xf>
    <xf numFmtId="0" fontId="4" fillId="40" borderId="70" xfId="0" applyFont="1" applyFill="1" applyBorder="1" applyAlignment="1">
      <alignment wrapText="1"/>
    </xf>
    <xf numFmtId="0" fontId="41" fillId="31" borderId="0" xfId="0" applyFont="1" applyFill="1"/>
    <xf numFmtId="0" fontId="4" fillId="40" borderId="69" xfId="0" applyFont="1" applyFill="1" applyBorder="1" applyAlignment="1">
      <alignment vertical="center" wrapText="1"/>
    </xf>
    <xf numFmtId="0" fontId="22" fillId="40" borderId="70" xfId="0" applyFont="1" applyFill="1" applyBorder="1" applyAlignment="1">
      <alignment wrapText="1"/>
    </xf>
    <xf numFmtId="169" fontId="5" fillId="40" borderId="84" xfId="1" applyNumberFormat="1" applyFont="1" applyFill="1" applyBorder="1" applyAlignment="1">
      <alignment vertical="center"/>
    </xf>
    <xf numFmtId="0" fontId="41" fillId="40" borderId="85" xfId="0" applyFont="1" applyFill="1" applyBorder="1"/>
    <xf numFmtId="169" fontId="37" fillId="40" borderId="92" xfId="1" applyNumberFormat="1" applyFont="1" applyFill="1" applyBorder="1" applyAlignment="1">
      <alignment vertical="center"/>
    </xf>
    <xf numFmtId="169" fontId="37" fillId="40" borderId="91" xfId="1" applyNumberFormat="1" applyFont="1" applyFill="1" applyBorder="1" applyAlignment="1">
      <alignment vertical="center"/>
    </xf>
    <xf numFmtId="169" fontId="5" fillId="40" borderId="90" xfId="1" applyNumberFormat="1" applyFont="1" applyFill="1" applyBorder="1" applyAlignment="1">
      <alignment vertical="center"/>
    </xf>
    <xf numFmtId="169" fontId="5" fillId="40" borderId="3" xfId="1" applyNumberFormat="1" applyFont="1" applyFill="1" applyBorder="1" applyAlignment="1">
      <alignment vertical="center"/>
    </xf>
    <xf numFmtId="169" fontId="4" fillId="40" borderId="24" xfId="1" applyNumberFormat="1" applyFont="1" applyFill="1" applyBorder="1" applyAlignment="1">
      <alignment vertical="center"/>
    </xf>
    <xf numFmtId="169" fontId="4" fillId="40" borderId="22" xfId="1" applyNumberFormat="1" applyFont="1" applyFill="1" applyBorder="1" applyAlignment="1">
      <alignment vertical="center"/>
    </xf>
    <xf numFmtId="169" fontId="7" fillId="40" borderId="20" xfId="1" applyNumberFormat="1" applyFont="1" applyFill="1" applyBorder="1" applyAlignment="1">
      <alignment vertical="center"/>
    </xf>
    <xf numFmtId="169" fontId="4" fillId="40" borderId="0" xfId="1" applyNumberFormat="1" applyFont="1" applyFill="1" applyBorder="1" applyAlignment="1">
      <alignment vertical="center"/>
    </xf>
    <xf numFmtId="169" fontId="37" fillId="40" borderId="89" xfId="1" applyNumberFormat="1" applyFont="1" applyFill="1" applyBorder="1" applyAlignment="1">
      <alignment vertical="center"/>
    </xf>
    <xf numFmtId="169" fontId="7" fillId="40" borderId="76" xfId="1" applyNumberFormat="1" applyFont="1" applyFill="1" applyBorder="1" applyAlignment="1">
      <alignment vertical="center"/>
    </xf>
    <xf numFmtId="169" fontId="5" fillId="40" borderId="20" xfId="1" applyNumberFormat="1" applyFont="1" applyFill="1" applyBorder="1" applyAlignment="1">
      <alignment vertical="center"/>
    </xf>
    <xf numFmtId="169" fontId="5" fillId="40" borderId="0" xfId="1" applyNumberFormat="1" applyFont="1" applyFill="1" applyAlignment="1">
      <alignment vertical="center"/>
    </xf>
    <xf numFmtId="169" fontId="37" fillId="40" borderId="20" xfId="1" applyNumberFormat="1" applyFont="1" applyFill="1" applyBorder="1" applyAlignment="1">
      <alignment vertical="center"/>
    </xf>
    <xf numFmtId="169" fontId="7" fillId="40" borderId="87" xfId="1" applyNumberFormat="1" applyFont="1" applyFill="1" applyBorder="1" applyAlignment="1">
      <alignment vertical="center"/>
    </xf>
    <xf numFmtId="0" fontId="4" fillId="40" borderId="0" xfId="0" applyFont="1" applyFill="1" applyAlignment="1">
      <alignment wrapText="1"/>
    </xf>
    <xf numFmtId="169" fontId="5" fillId="40" borderId="0" xfId="1" applyNumberFormat="1" applyFont="1" applyFill="1" applyBorder="1" applyAlignment="1">
      <alignment vertical="center"/>
    </xf>
    <xf numFmtId="169" fontId="7" fillId="40" borderId="16" xfId="1" applyNumberFormat="1" applyFont="1" applyFill="1" applyBorder="1" applyAlignment="1">
      <alignment vertical="center"/>
    </xf>
    <xf numFmtId="169" fontId="4" fillId="40" borderId="66" xfId="1" applyNumberFormat="1" applyFont="1" applyFill="1" applyBorder="1" applyAlignment="1">
      <alignment vertical="center"/>
    </xf>
    <xf numFmtId="169" fontId="4" fillId="40" borderId="13" xfId="1" applyNumberFormat="1" applyFont="1" applyFill="1" applyBorder="1" applyAlignment="1">
      <alignment vertical="center"/>
    </xf>
    <xf numFmtId="169" fontId="4" fillId="40" borderId="15" xfId="1" applyNumberFormat="1" applyFont="1" applyFill="1" applyBorder="1" applyAlignment="1">
      <alignment vertical="center"/>
    </xf>
    <xf numFmtId="169" fontId="4" fillId="40" borderId="5" xfId="1" applyNumberFormat="1" applyFont="1" applyFill="1" applyBorder="1" applyAlignment="1">
      <alignment horizontal="right" vertical="center"/>
    </xf>
    <xf numFmtId="169" fontId="37" fillId="40" borderId="15" xfId="1" applyNumberFormat="1" applyFont="1" applyFill="1" applyBorder="1" applyAlignment="1">
      <alignment vertical="center"/>
    </xf>
    <xf numFmtId="169" fontId="37" fillId="40" borderId="14" xfId="1" applyNumberFormat="1" applyFont="1" applyFill="1" applyBorder="1" applyAlignment="1">
      <alignment vertical="center"/>
    </xf>
    <xf numFmtId="169" fontId="7" fillId="40" borderId="23" xfId="1" applyNumberFormat="1" applyFont="1" applyFill="1" applyBorder="1" applyAlignment="1">
      <alignment vertical="center"/>
    </xf>
    <xf numFmtId="169" fontId="40" fillId="40" borderId="15" xfId="2" applyNumberFormat="1" applyFont="1" applyFill="1" applyBorder="1" applyAlignment="1">
      <alignment vertical="center"/>
    </xf>
    <xf numFmtId="164" fontId="19" fillId="40" borderId="17" xfId="0" applyNumberFormat="1" applyFont="1" applyFill="1" applyBorder="1" applyAlignment="1">
      <alignment horizontal="center" vertical="center" wrapText="1"/>
    </xf>
    <xf numFmtId="164" fontId="13" fillId="40" borderId="103" xfId="6" applyNumberFormat="1" applyFont="1" applyFill="1" applyBorder="1" applyAlignment="1">
      <alignment horizontal="center" vertical="center" wrapText="1"/>
    </xf>
    <xf numFmtId="164" fontId="13" fillId="40" borderId="60" xfId="6" applyNumberFormat="1" applyFont="1" applyFill="1" applyBorder="1" applyAlignment="1">
      <alignment horizontal="center" vertical="center" wrapText="1"/>
    </xf>
    <xf numFmtId="164" fontId="13" fillId="40" borderId="107" xfId="6" applyNumberFormat="1" applyFont="1" applyFill="1" applyBorder="1" applyAlignment="1">
      <alignment horizontal="center" vertical="center" wrapText="1"/>
    </xf>
    <xf numFmtId="164" fontId="13" fillId="40" borderId="61" xfId="6" applyNumberFormat="1" applyFont="1" applyFill="1" applyBorder="1" applyAlignment="1">
      <alignment horizontal="center" vertical="center" wrapText="1"/>
    </xf>
    <xf numFmtId="164" fontId="19" fillId="40" borderId="107" xfId="6" applyNumberFormat="1" applyFont="1" applyFill="1" applyBorder="1" applyAlignment="1">
      <alignment horizontal="center" vertical="center" wrapText="1"/>
    </xf>
    <xf numFmtId="164" fontId="19" fillId="40" borderId="61" xfId="6" applyNumberFormat="1" applyFont="1" applyFill="1" applyBorder="1" applyAlignment="1">
      <alignment horizontal="center" vertical="center" wrapText="1"/>
    </xf>
    <xf numFmtId="164" fontId="25" fillId="40" borderId="80" xfId="0" applyNumberFormat="1" applyFont="1" applyFill="1" applyBorder="1" applyAlignment="1">
      <alignment horizontal="center" vertical="center" wrapText="1"/>
    </xf>
    <xf numFmtId="164" fontId="25" fillId="40" borderId="17" xfId="0" applyNumberFormat="1" applyFont="1" applyFill="1" applyBorder="1" applyAlignment="1">
      <alignment horizontal="center" vertical="center" wrapText="1"/>
    </xf>
    <xf numFmtId="0" fontId="65" fillId="41" borderId="109" xfId="0" applyFont="1" applyFill="1" applyBorder="1" applyAlignment="1">
      <alignment horizontal="center" vertical="center"/>
    </xf>
    <xf numFmtId="169" fontId="5" fillId="41" borderId="0" xfId="1" applyNumberFormat="1" applyFont="1" applyFill="1" applyBorder="1" applyAlignment="1">
      <alignment vertical="center"/>
    </xf>
    <xf numFmtId="169" fontId="4" fillId="41" borderId="0" xfId="1" applyNumberFormat="1" applyFont="1" applyFill="1" applyBorder="1" applyAlignment="1">
      <alignment vertical="center"/>
    </xf>
    <xf numFmtId="0" fontId="4" fillId="41" borderId="0" xfId="0" applyFont="1" applyFill="1" applyBorder="1" applyAlignment="1">
      <alignment wrapText="1"/>
    </xf>
    <xf numFmtId="3" fontId="4" fillId="41" borderId="0" xfId="0" applyNumberFormat="1" applyFont="1" applyFill="1" applyBorder="1" applyAlignment="1">
      <alignment wrapText="1"/>
    </xf>
    <xf numFmtId="167" fontId="4" fillId="41" borderId="0" xfId="0" applyNumberFormat="1" applyFont="1" applyFill="1" applyBorder="1" applyAlignment="1">
      <alignment wrapText="1"/>
    </xf>
    <xf numFmtId="167" fontId="4" fillId="41" borderId="0" xfId="1" applyFont="1" applyFill="1" applyBorder="1" applyAlignment="1">
      <alignment vertical="center"/>
    </xf>
    <xf numFmtId="3" fontId="22" fillId="41" borderId="0" xfId="0" applyNumberFormat="1" applyFont="1" applyFill="1" applyBorder="1" applyAlignment="1">
      <alignment wrapText="1"/>
    </xf>
    <xf numFmtId="0" fontId="4" fillId="41" borderId="0" xfId="0" applyFont="1" applyFill="1" applyBorder="1" applyAlignment="1">
      <alignment vertical="center" wrapText="1"/>
    </xf>
    <xf numFmtId="169" fontId="37" fillId="41" borderId="0" xfId="1" applyNumberFormat="1" applyFont="1" applyFill="1" applyBorder="1" applyAlignment="1">
      <alignment vertical="center"/>
    </xf>
    <xf numFmtId="169" fontId="37" fillId="41" borderId="95" xfId="1" applyNumberFormat="1" applyFont="1" applyFill="1" applyBorder="1" applyAlignment="1">
      <alignment vertical="center"/>
    </xf>
    <xf numFmtId="169" fontId="7" fillId="41" borderId="0" xfId="1" applyNumberFormat="1" applyFont="1" applyFill="1" applyBorder="1" applyAlignment="1">
      <alignment vertical="center"/>
    </xf>
    <xf numFmtId="169" fontId="5" fillId="41" borderId="0" xfId="1" applyNumberFormat="1" applyFont="1" applyFill="1" applyAlignment="1">
      <alignment vertical="center"/>
    </xf>
    <xf numFmtId="0" fontId="4" fillId="41" borderId="0" xfId="0" applyFont="1" applyFill="1" applyAlignment="1">
      <alignment wrapText="1"/>
    </xf>
    <xf numFmtId="3" fontId="4" fillId="41" borderId="0" xfId="0" applyNumberFormat="1" applyFont="1" applyFill="1" applyAlignment="1">
      <alignment wrapText="1"/>
    </xf>
    <xf numFmtId="0" fontId="4" fillId="41" borderId="0" xfId="0" applyFont="1" applyFill="1" applyBorder="1" applyAlignment="1">
      <alignment horizontal="right" vertical="center" wrapText="1"/>
    </xf>
    <xf numFmtId="169" fontId="4" fillId="41" borderId="0" xfId="1" applyNumberFormat="1" applyFont="1" applyFill="1" applyBorder="1" applyAlignment="1">
      <alignment horizontal="right" vertical="center"/>
    </xf>
    <xf numFmtId="0" fontId="41" fillId="0" borderId="24" xfId="0" applyFont="1" applyBorder="1"/>
    <xf numFmtId="169" fontId="5" fillId="41" borderId="1" xfId="1" applyNumberFormat="1" applyFont="1" applyFill="1" applyBorder="1" applyAlignment="1">
      <alignment vertical="center"/>
    </xf>
    <xf numFmtId="169" fontId="41" fillId="0" borderId="3" xfId="0" applyNumberFormat="1" applyFont="1" applyBorder="1"/>
    <xf numFmtId="169" fontId="4" fillId="41" borderId="21" xfId="1" applyNumberFormat="1" applyFont="1" applyFill="1" applyBorder="1" applyAlignment="1">
      <alignment vertical="center"/>
    </xf>
    <xf numFmtId="169" fontId="41" fillId="0" borderId="5" xfId="0" applyNumberFormat="1" applyFont="1" applyBorder="1"/>
    <xf numFmtId="169" fontId="7" fillId="39" borderId="20" xfId="0" applyNumberFormat="1" applyFont="1" applyFill="1" applyBorder="1"/>
    <xf numFmtId="169" fontId="4" fillId="41" borderId="23" xfId="1" applyNumberFormat="1" applyFont="1" applyFill="1" applyBorder="1" applyAlignment="1">
      <alignment vertical="center"/>
    </xf>
    <xf numFmtId="169" fontId="41" fillId="0" borderId="22" xfId="0" applyNumberFormat="1" applyFont="1" applyBorder="1"/>
    <xf numFmtId="167" fontId="4" fillId="41" borderId="4" xfId="1" applyFont="1" applyFill="1" applyBorder="1" applyAlignment="1">
      <alignment vertical="center"/>
    </xf>
    <xf numFmtId="3" fontId="4" fillId="41" borderId="20" xfId="0" applyNumberFormat="1" applyFont="1" applyFill="1" applyBorder="1" applyAlignment="1">
      <alignment wrapText="1"/>
    </xf>
    <xf numFmtId="3" fontId="4" fillId="41" borderId="136" xfId="0" applyNumberFormat="1" applyFont="1" applyFill="1" applyBorder="1" applyAlignment="1">
      <alignment wrapText="1"/>
    </xf>
    <xf numFmtId="0" fontId="4" fillId="41" borderId="136" xfId="0" applyFont="1" applyFill="1" applyBorder="1" applyAlignment="1">
      <alignment wrapText="1"/>
    </xf>
    <xf numFmtId="0" fontId="41" fillId="41" borderId="136" xfId="0" applyFont="1" applyFill="1" applyBorder="1"/>
    <xf numFmtId="169" fontId="41" fillId="0" borderId="20" xfId="0" applyNumberFormat="1" applyFont="1" applyBorder="1"/>
    <xf numFmtId="0" fontId="22" fillId="41" borderId="136" xfId="0" applyFont="1" applyFill="1" applyBorder="1" applyAlignment="1">
      <alignment wrapText="1"/>
    </xf>
    <xf numFmtId="169" fontId="5" fillId="41" borderId="16" xfId="1" applyNumberFormat="1" applyFont="1" applyFill="1" applyBorder="1" applyAlignment="1">
      <alignment vertical="center"/>
    </xf>
    <xf numFmtId="0" fontId="5" fillId="0" borderId="5" xfId="0" applyFont="1" applyBorder="1"/>
    <xf numFmtId="169" fontId="37" fillId="41" borderId="16" xfId="1" applyNumberFormat="1" applyFont="1" applyFill="1" applyBorder="1" applyAlignment="1">
      <alignment vertical="center"/>
    </xf>
    <xf numFmtId="169" fontId="7" fillId="41" borderId="16" xfId="1" applyNumberFormat="1" applyFont="1" applyFill="1" applyBorder="1" applyAlignment="1">
      <alignment vertical="center"/>
    </xf>
    <xf numFmtId="169" fontId="41" fillId="0" borderId="17" xfId="0" applyNumberFormat="1" applyFont="1" applyBorder="1"/>
    <xf numFmtId="169" fontId="4" fillId="14" borderId="16" xfId="1" applyNumberFormat="1" applyFont="1" applyFill="1" applyBorder="1" applyAlignment="1">
      <alignment vertical="center"/>
    </xf>
    <xf numFmtId="0" fontId="44" fillId="39" borderId="17" xfId="0" applyFont="1" applyFill="1" applyBorder="1"/>
    <xf numFmtId="167" fontId="4" fillId="41" borderId="136" xfId="0" applyNumberFormat="1" applyFont="1" applyFill="1" applyBorder="1" applyAlignment="1">
      <alignment wrapText="1"/>
    </xf>
    <xf numFmtId="3" fontId="4" fillId="41" borderId="102" xfId="0" applyNumberFormat="1" applyFont="1" applyFill="1" applyBorder="1" applyAlignment="1">
      <alignment wrapText="1"/>
    </xf>
    <xf numFmtId="0" fontId="41" fillId="0" borderId="2" xfId="0" applyFont="1" applyBorder="1"/>
    <xf numFmtId="0" fontId="44" fillId="0" borderId="3" xfId="0" applyFont="1" applyBorder="1"/>
    <xf numFmtId="0" fontId="44" fillId="0" borderId="5" xfId="0" applyFont="1" applyBorder="1"/>
    <xf numFmtId="169" fontId="4" fillId="41" borderId="136" xfId="1" applyNumberFormat="1" applyFont="1" applyFill="1" applyBorder="1" applyAlignment="1">
      <alignment vertical="center"/>
    </xf>
    <xf numFmtId="0" fontId="4" fillId="40" borderId="13" xfId="0" applyFont="1" applyFill="1" applyBorder="1" applyAlignment="1">
      <alignment wrapText="1"/>
    </xf>
    <xf numFmtId="3" fontId="4" fillId="40" borderId="13" xfId="0" applyNumberFormat="1" applyFont="1" applyFill="1" applyBorder="1" applyAlignment="1">
      <alignment wrapText="1"/>
    </xf>
    <xf numFmtId="0" fontId="4" fillId="41" borderId="4" xfId="0" applyFont="1" applyFill="1" applyBorder="1" applyAlignment="1">
      <alignment wrapText="1"/>
    </xf>
    <xf numFmtId="169" fontId="4" fillId="40" borderId="67" xfId="1" applyNumberFormat="1" applyFont="1" applyFill="1" applyBorder="1" applyAlignment="1">
      <alignment vertical="center"/>
    </xf>
    <xf numFmtId="0" fontId="4" fillId="40" borderId="67" xfId="0" applyFont="1" applyFill="1" applyBorder="1" applyAlignment="1">
      <alignment wrapText="1"/>
    </xf>
    <xf numFmtId="3" fontId="4" fillId="40" borderId="67" xfId="0" applyNumberFormat="1" applyFont="1" applyFill="1" applyBorder="1" applyAlignment="1">
      <alignment wrapText="1"/>
    </xf>
    <xf numFmtId="40" fontId="4" fillId="40" borderId="67" xfId="0" applyNumberFormat="1" applyFont="1" applyFill="1" applyBorder="1" applyAlignment="1">
      <alignment wrapText="1"/>
    </xf>
    <xf numFmtId="169" fontId="4" fillId="40" borderId="109" xfId="1" applyNumberFormat="1" applyFont="1" applyFill="1" applyBorder="1" applyAlignment="1">
      <alignment vertical="center"/>
    </xf>
    <xf numFmtId="40" fontId="13" fillId="40" borderId="4" xfId="5" applyNumberFormat="1" applyFont="1" applyFill="1" applyBorder="1" applyAlignment="1">
      <alignment vertical="center"/>
    </xf>
    <xf numFmtId="175" fontId="7" fillId="40" borderId="16" xfId="1" applyNumberFormat="1" applyFont="1" applyFill="1" applyBorder="1" applyAlignment="1">
      <alignment vertical="center"/>
    </xf>
    <xf numFmtId="169" fontId="4" fillId="41" borderId="20" xfId="1" applyNumberFormat="1" applyFont="1" applyFill="1" applyBorder="1" applyAlignment="1">
      <alignment vertical="center"/>
    </xf>
    <xf numFmtId="40" fontId="13" fillId="41" borderId="20" xfId="5" applyNumberFormat="1" applyFont="1" applyFill="1" applyBorder="1" applyAlignment="1">
      <alignment vertical="center"/>
    </xf>
    <xf numFmtId="175" fontId="7" fillId="41" borderId="20" xfId="1" applyNumberFormat="1" applyFont="1" applyFill="1" applyBorder="1" applyAlignment="1">
      <alignment vertical="center"/>
    </xf>
    <xf numFmtId="0" fontId="4" fillId="41" borderId="20" xfId="0" applyFont="1" applyFill="1" applyBorder="1" applyAlignment="1">
      <alignment wrapText="1"/>
    </xf>
    <xf numFmtId="40" fontId="4" fillId="41" borderId="20" xfId="0" applyNumberFormat="1" applyFont="1" applyFill="1" applyBorder="1" applyAlignment="1">
      <alignment wrapText="1"/>
    </xf>
    <xf numFmtId="0" fontId="8" fillId="0" borderId="17" xfId="0" applyFont="1" applyBorder="1"/>
    <xf numFmtId="169" fontId="40" fillId="41" borderId="16" xfId="2" applyNumberFormat="1" applyFont="1" applyFill="1" applyBorder="1" applyAlignment="1">
      <alignment vertical="center"/>
    </xf>
    <xf numFmtId="0" fontId="28" fillId="15" borderId="0" xfId="0" applyFont="1" applyFill="1" applyAlignment="1">
      <alignment horizontal="center" vertical="center"/>
    </xf>
    <xf numFmtId="169" fontId="28" fillId="15" borderId="0" xfId="1" applyNumberFormat="1" applyFont="1" applyFill="1" applyBorder="1" applyAlignment="1">
      <alignment horizontal="center" vertical="center"/>
    </xf>
    <xf numFmtId="169" fontId="35" fillId="15" borderId="0" xfId="1" applyNumberFormat="1" applyFont="1" applyFill="1" applyBorder="1" applyAlignment="1">
      <alignment horizontal="center" vertical="center"/>
    </xf>
    <xf numFmtId="0" fontId="39" fillId="15" borderId="0" xfId="0" applyFont="1" applyFill="1" applyAlignment="1">
      <alignment horizontal="center" vertical="center" wrapText="1"/>
    </xf>
    <xf numFmtId="167" fontId="36" fillId="15" borderId="0" xfId="1" applyFont="1" applyFill="1" applyAlignment="1">
      <alignment horizontal="center"/>
    </xf>
    <xf numFmtId="0" fontId="19" fillId="16" borderId="16" xfId="0" applyFont="1" applyFill="1" applyBorder="1" applyAlignment="1"/>
    <xf numFmtId="0" fontId="19" fillId="16" borderId="17" xfId="0" applyFont="1" applyFill="1" applyBorder="1" applyAlignment="1"/>
    <xf numFmtId="167" fontId="0" fillId="0" borderId="14" xfId="1" applyFont="1" applyBorder="1"/>
    <xf numFmtId="167" fontId="0" fillId="0" borderId="13" xfId="1" applyFont="1" applyBorder="1"/>
    <xf numFmtId="167" fontId="0" fillId="0" borderId="16" xfId="1" applyFont="1" applyBorder="1"/>
    <xf numFmtId="0" fontId="0" fillId="0" borderId="15" xfId="0" applyBorder="1"/>
    <xf numFmtId="167" fontId="16" fillId="0" borderId="20" xfId="1" applyFont="1" applyBorder="1"/>
    <xf numFmtId="167" fontId="0" fillId="0" borderId="20" xfId="1" applyFont="1" applyBorder="1"/>
    <xf numFmtId="0" fontId="16" fillId="0" borderId="15" xfId="0" applyFont="1" applyBorder="1"/>
    <xf numFmtId="167" fontId="0" fillId="0" borderId="21" xfId="1" applyFont="1" applyBorder="1" applyAlignment="1"/>
    <xf numFmtId="0" fontId="0" fillId="27" borderId="24" xfId="0" applyFill="1" applyBorder="1"/>
    <xf numFmtId="167" fontId="0" fillId="0" borderId="24" xfId="1" applyFont="1" applyBorder="1" applyAlignment="1"/>
    <xf numFmtId="167" fontId="0" fillId="0" borderId="3" xfId="1" applyFont="1" applyBorder="1" applyAlignment="1"/>
    <xf numFmtId="167" fontId="0" fillId="0" borderId="5" xfId="1" applyFont="1" applyBorder="1" applyAlignment="1"/>
    <xf numFmtId="167" fontId="0" fillId="0" borderId="22" xfId="1" applyFont="1" applyBorder="1" applyAlignment="1"/>
    <xf numFmtId="167" fontId="3" fillId="0" borderId="5" xfId="1" applyFont="1" applyBorder="1" applyAlignment="1"/>
    <xf numFmtId="167" fontId="3" fillId="0" borderId="16" xfId="1" applyFont="1" applyBorder="1" applyAlignment="1"/>
    <xf numFmtId="0" fontId="0" fillId="0" borderId="23" xfId="0" applyBorder="1"/>
    <xf numFmtId="43" fontId="61" fillId="28" borderId="23" xfId="0" applyNumberFormat="1" applyFont="1" applyFill="1" applyBorder="1"/>
    <xf numFmtId="167" fontId="3" fillId="0" borderId="17" xfId="1" applyFont="1" applyBorder="1" applyAlignment="1"/>
    <xf numFmtId="167" fontId="0" fillId="0" borderId="5" xfId="1" applyFont="1" applyFill="1" applyBorder="1" applyAlignment="1"/>
    <xf numFmtId="167" fontId="3" fillId="28" borderId="23" xfId="0" applyNumberFormat="1" applyFont="1" applyFill="1" applyBorder="1"/>
    <xf numFmtId="167" fontId="0" fillId="0" borderId="16" xfId="1" applyFont="1" applyBorder="1" applyAlignment="1"/>
    <xf numFmtId="176" fontId="3" fillId="28" borderId="23" xfId="0" applyNumberFormat="1" applyFont="1" applyFill="1" applyBorder="1"/>
    <xf numFmtId="167" fontId="0" fillId="0" borderId="17" xfId="1" applyFont="1" applyBorder="1" applyAlignment="1"/>
    <xf numFmtId="167" fontId="0" fillId="0" borderId="3" xfId="1" applyFont="1" applyFill="1" applyBorder="1" applyAlignment="1"/>
    <xf numFmtId="43" fontId="16" fillId="28" borderId="23" xfId="0" applyNumberFormat="1" applyFont="1" applyFill="1" applyBorder="1"/>
    <xf numFmtId="167" fontId="61" fillId="28" borderId="23" xfId="0" applyNumberFormat="1" applyFont="1" applyFill="1" applyBorder="1"/>
    <xf numFmtId="43" fontId="3" fillId="28" borderId="23" xfId="0" applyNumberFormat="1" applyFont="1" applyFill="1" applyBorder="1"/>
    <xf numFmtId="167" fontId="0" fillId="0" borderId="1" xfId="1" applyFont="1" applyBorder="1" applyAlignment="1"/>
    <xf numFmtId="167" fontId="0" fillId="0" borderId="4" xfId="1" applyFont="1" applyBorder="1" applyAlignment="1"/>
    <xf numFmtId="167" fontId="0" fillId="0" borderId="4" xfId="1" applyFont="1" applyFill="1" applyBorder="1" applyAlignment="1"/>
    <xf numFmtId="167" fontId="0" fillId="0" borderId="21" xfId="1" applyFont="1" applyFill="1" applyBorder="1" applyAlignment="1"/>
    <xf numFmtId="0" fontId="4" fillId="0" borderId="3" xfId="0" applyFont="1" applyBorder="1" applyAlignment="1">
      <alignment vertical="center"/>
    </xf>
    <xf numFmtId="0" fontId="4" fillId="0" borderId="5" xfId="0" applyFont="1" applyBorder="1" applyAlignment="1">
      <alignment vertical="center"/>
    </xf>
    <xf numFmtId="0" fontId="5" fillId="0" borderId="17" xfId="0" applyFont="1" applyBorder="1" applyAlignment="1">
      <alignment vertical="center"/>
    </xf>
    <xf numFmtId="3" fontId="4" fillId="40" borderId="69" xfId="0" applyNumberFormat="1" applyFont="1" applyFill="1" applyBorder="1" applyAlignment="1">
      <alignment horizontal="right" vertical="center" wrapText="1"/>
    </xf>
    <xf numFmtId="0" fontId="0" fillId="0" borderId="5" xfId="0" applyBorder="1" applyAlignment="1">
      <alignment horizontal="center" vertical="center"/>
    </xf>
    <xf numFmtId="166" fontId="13" fillId="0" borderId="22" xfId="6" applyFont="1" applyBorder="1"/>
    <xf numFmtId="0" fontId="0" fillId="0" borderId="137" xfId="0" applyBorder="1"/>
    <xf numFmtId="166" fontId="25" fillId="0" borderId="46" xfId="6" applyFont="1" applyBorder="1" applyAlignment="1">
      <alignment vertical="center"/>
    </xf>
    <xf numFmtId="166" fontId="25" fillId="0" borderId="138" xfId="6" applyFont="1" applyBorder="1" applyAlignment="1">
      <alignment vertical="center"/>
    </xf>
    <xf numFmtId="0" fontId="0" fillId="0" borderId="139" xfId="0" applyBorder="1"/>
    <xf numFmtId="167" fontId="41" fillId="29" borderId="21" xfId="1" applyFont="1" applyFill="1" applyBorder="1"/>
    <xf numFmtId="167" fontId="41" fillId="29" borderId="3" xfId="1" applyFont="1" applyFill="1" applyBorder="1"/>
    <xf numFmtId="167" fontId="41" fillId="29" borderId="5" xfId="1" applyFont="1" applyFill="1" applyBorder="1"/>
    <xf numFmtId="167" fontId="41" fillId="29" borderId="22" xfId="1" applyFont="1" applyFill="1" applyBorder="1"/>
    <xf numFmtId="167" fontId="41" fillId="0" borderId="24" xfId="1" applyFont="1" applyBorder="1"/>
    <xf numFmtId="167" fontId="44" fillId="29" borderId="16" xfId="1" applyFont="1" applyFill="1" applyBorder="1"/>
    <xf numFmtId="167" fontId="44" fillId="29" borderId="17" xfId="1" applyFont="1" applyFill="1" applyBorder="1"/>
    <xf numFmtId="167" fontId="41" fillId="0" borderId="21" xfId="1" applyFont="1" applyBorder="1"/>
    <xf numFmtId="167" fontId="44" fillId="29" borderId="3" xfId="1" applyFont="1" applyFill="1" applyBorder="1"/>
    <xf numFmtId="167" fontId="41" fillId="29" borderId="16" xfId="1" applyFont="1" applyFill="1" applyBorder="1"/>
    <xf numFmtId="167" fontId="41" fillId="29" borderId="17" xfId="1" applyFont="1" applyFill="1" applyBorder="1"/>
    <xf numFmtId="166" fontId="0" fillId="0" borderId="16" xfId="0" applyNumberFormat="1" applyBorder="1"/>
    <xf numFmtId="166" fontId="0" fillId="0" borderId="17" xfId="0" applyNumberFormat="1" applyBorder="1"/>
    <xf numFmtId="166" fontId="25" fillId="0" borderId="49" xfId="6" applyFont="1" applyBorder="1" applyAlignment="1">
      <alignment vertical="center"/>
    </xf>
    <xf numFmtId="166" fontId="16" fillId="0" borderId="16" xfId="0" applyNumberFormat="1" applyFont="1" applyBorder="1"/>
    <xf numFmtId="166" fontId="16" fillId="0" borderId="17" xfId="0" applyNumberFormat="1" applyFont="1" applyBorder="1"/>
    <xf numFmtId="166" fontId="13" fillId="0" borderId="42" xfId="6" applyFont="1" applyBorder="1"/>
    <xf numFmtId="166" fontId="59" fillId="0" borderId="16" xfId="0" applyNumberFormat="1" applyFont="1" applyBorder="1"/>
    <xf numFmtId="166" fontId="59" fillId="0" borderId="17" xfId="0" applyNumberFormat="1" applyFont="1" applyBorder="1"/>
    <xf numFmtId="166" fontId="59" fillId="0" borderId="3" xfId="0" applyNumberFormat="1" applyFont="1" applyBorder="1"/>
    <xf numFmtId="166" fontId="59" fillId="0" borderId="5" xfId="0" applyNumberFormat="1" applyFont="1" applyBorder="1"/>
    <xf numFmtId="0" fontId="4" fillId="40" borderId="5" xfId="1" applyNumberFormat="1" applyFont="1" applyFill="1" applyBorder="1" applyAlignment="1">
      <alignment vertical="center"/>
    </xf>
    <xf numFmtId="0" fontId="4" fillId="40" borderId="85" xfId="1" applyNumberFormat="1" applyFont="1" applyFill="1" applyBorder="1" applyAlignment="1">
      <alignment vertical="center"/>
    </xf>
    <xf numFmtId="0" fontId="27" fillId="15" borderId="0" xfId="0" applyFont="1" applyFill="1" applyBorder="1" applyAlignment="1">
      <alignment horizontal="center" vertical="center" wrapText="1"/>
    </xf>
    <xf numFmtId="0" fontId="0" fillId="0" borderId="0" xfId="0" applyBorder="1"/>
    <xf numFmtId="0" fontId="13" fillId="14" borderId="14" xfId="0" applyFont="1" applyFill="1" applyBorder="1"/>
    <xf numFmtId="166" fontId="25" fillId="0" borderId="20" xfId="6" applyFont="1" applyBorder="1" applyAlignment="1">
      <alignment vertical="center"/>
    </xf>
    <xf numFmtId="166" fontId="13" fillId="0" borderId="15" xfId="6" applyFont="1" applyBorder="1"/>
    <xf numFmtId="166" fontId="13" fillId="14" borderId="20" xfId="6" applyFont="1" applyFill="1" applyBorder="1"/>
    <xf numFmtId="166" fontId="25" fillId="0" borderId="140" xfId="6" applyFont="1" applyBorder="1" applyAlignment="1">
      <alignment vertical="center"/>
    </xf>
    <xf numFmtId="0" fontId="13" fillId="0" borderId="3" xfId="0" applyFont="1" applyBorder="1"/>
    <xf numFmtId="0" fontId="13" fillId="0" borderId="5" xfId="0" applyFont="1" applyBorder="1"/>
    <xf numFmtId="0" fontId="19" fillId="0" borderId="41" xfId="0" applyFont="1" applyBorder="1"/>
    <xf numFmtId="0" fontId="26" fillId="14" borderId="20" xfId="0" applyFont="1" applyFill="1" applyBorder="1" applyAlignment="1">
      <alignment horizontal="center"/>
    </xf>
    <xf numFmtId="0" fontId="19" fillId="14" borderId="20" xfId="0" applyFont="1" applyFill="1" applyBorder="1" applyAlignment="1">
      <alignment horizontal="center"/>
    </xf>
    <xf numFmtId="0" fontId="19" fillId="0" borderId="5" xfId="0" applyFont="1" applyBorder="1"/>
    <xf numFmtId="0" fontId="19" fillId="0" borderId="3" xfId="0" applyFont="1" applyBorder="1"/>
    <xf numFmtId="0" fontId="25" fillId="0" borderId="138" xfId="0" applyFont="1" applyBorder="1" applyAlignment="1">
      <alignment vertical="center"/>
    </xf>
    <xf numFmtId="0" fontId="19" fillId="27" borderId="0" xfId="0" applyFont="1" applyFill="1"/>
    <xf numFmtId="170" fontId="41" fillId="0" borderId="5" xfId="7" applyNumberFormat="1" applyFont="1" applyFill="1" applyBorder="1" applyAlignment="1">
      <alignment vertical="center"/>
    </xf>
    <xf numFmtId="0" fontId="41" fillId="0" borderId="0" xfId="0" applyFont="1" applyBorder="1" applyAlignment="1">
      <alignment vertical="center" wrapText="1"/>
    </xf>
    <xf numFmtId="167" fontId="4" fillId="14" borderId="2" xfId="1" applyFont="1" applyFill="1" applyBorder="1" applyAlignment="1">
      <alignment vertical="center"/>
    </xf>
    <xf numFmtId="167" fontId="13" fillId="0" borderId="40" xfId="1" applyFont="1" applyFill="1" applyBorder="1"/>
    <xf numFmtId="167" fontId="13" fillId="0" borderId="5" xfId="1" applyFont="1" applyFill="1" applyBorder="1"/>
    <xf numFmtId="167" fontId="1" fillId="0" borderId="5" xfId="1" applyFont="1" applyBorder="1"/>
    <xf numFmtId="167" fontId="19" fillId="14" borderId="17" xfId="1" applyFont="1" applyFill="1" applyBorder="1"/>
    <xf numFmtId="167" fontId="19" fillId="0" borderId="40" xfId="1" applyFont="1" applyFill="1" applyBorder="1"/>
    <xf numFmtId="167" fontId="3" fillId="0" borderId="5" xfId="1" applyFont="1" applyBorder="1"/>
    <xf numFmtId="167" fontId="13" fillId="14" borderId="17" xfId="1" applyFont="1" applyFill="1" applyBorder="1"/>
    <xf numFmtId="167" fontId="0" fillId="0" borderId="5" xfId="1" applyFont="1" applyBorder="1"/>
    <xf numFmtId="167" fontId="13" fillId="0" borderId="22" xfId="1" applyFont="1" applyFill="1" applyBorder="1"/>
    <xf numFmtId="167" fontId="13" fillId="0" borderId="27" xfId="1" applyFont="1" applyFill="1" applyBorder="1"/>
    <xf numFmtId="167" fontId="19" fillId="0" borderId="27" xfId="1" applyFont="1" applyFill="1" applyBorder="1"/>
    <xf numFmtId="169" fontId="4" fillId="37" borderId="67" xfId="1" applyNumberFormat="1" applyFont="1" applyFill="1" applyBorder="1" applyAlignment="1">
      <alignment vertical="center"/>
    </xf>
    <xf numFmtId="0" fontId="5" fillId="0" borderId="0" xfId="0" applyFont="1" applyFill="1" applyAlignment="1">
      <alignment horizontal="center" vertical="center"/>
    </xf>
    <xf numFmtId="167" fontId="13" fillId="0" borderId="29" xfId="1" applyFont="1" applyFill="1" applyBorder="1"/>
    <xf numFmtId="167" fontId="13" fillId="0" borderId="39" xfId="1" applyFont="1" applyFill="1" applyBorder="1"/>
    <xf numFmtId="167" fontId="19" fillId="14" borderId="24" xfId="1" applyFont="1" applyFill="1" applyBorder="1"/>
    <xf numFmtId="167" fontId="19" fillId="14" borderId="22" xfId="1" applyFont="1" applyFill="1" applyBorder="1"/>
    <xf numFmtId="167" fontId="1" fillId="0" borderId="13" xfId="1" applyFont="1" applyBorder="1"/>
    <xf numFmtId="167" fontId="1" fillId="0" borderId="13" xfId="1" applyFont="1" applyFill="1" applyBorder="1"/>
    <xf numFmtId="167" fontId="13" fillId="0" borderId="13" xfId="1" applyFont="1" applyFill="1" applyBorder="1"/>
    <xf numFmtId="167" fontId="13" fillId="0" borderId="56" xfId="1" applyFont="1" applyFill="1" applyBorder="1"/>
    <xf numFmtId="167" fontId="13" fillId="0" borderId="15" xfId="1" applyFont="1" applyFill="1" applyBorder="1"/>
    <xf numFmtId="167" fontId="13" fillId="0" borderId="20" xfId="1" applyFont="1" applyFill="1" applyBorder="1"/>
    <xf numFmtId="167" fontId="71" fillId="0" borderId="56" xfId="1" applyFont="1" applyBorder="1"/>
    <xf numFmtId="167" fontId="13" fillId="0" borderId="43" xfId="1" applyFont="1" applyFill="1" applyBorder="1"/>
    <xf numFmtId="167" fontId="13" fillId="0" borderId="16" xfId="1" applyFont="1" applyFill="1" applyBorder="1"/>
    <xf numFmtId="0" fontId="0" fillId="27" borderId="23" xfId="0" applyFill="1" applyBorder="1"/>
    <xf numFmtId="167" fontId="13" fillId="0" borderId="17" xfId="1" applyFont="1" applyFill="1" applyBorder="1"/>
    <xf numFmtId="167" fontId="13" fillId="14" borderId="24" xfId="1" applyFont="1" applyFill="1" applyBorder="1"/>
    <xf numFmtId="0" fontId="13" fillId="0" borderId="22" xfId="0" applyFont="1" applyBorder="1"/>
    <xf numFmtId="0" fontId="26" fillId="14" borderId="1" xfId="0" applyFont="1" applyFill="1" applyBorder="1" applyAlignment="1">
      <alignment horizontal="center"/>
    </xf>
    <xf numFmtId="0" fontId="13" fillId="0" borderId="21" xfId="0" applyFont="1" applyBorder="1"/>
    <xf numFmtId="167" fontId="13" fillId="0" borderId="14" xfId="1" applyFont="1" applyFill="1" applyBorder="1"/>
    <xf numFmtId="167" fontId="13" fillId="14" borderId="0" xfId="1" applyFont="1" applyFill="1" applyBorder="1"/>
    <xf numFmtId="167" fontId="13" fillId="0" borderId="4" xfId="1" applyFont="1" applyFill="1" applyBorder="1"/>
    <xf numFmtId="167" fontId="25" fillId="0" borderId="15" xfId="1" applyFont="1" applyBorder="1"/>
    <xf numFmtId="167" fontId="13" fillId="0" borderId="54" xfId="1" applyFont="1" applyFill="1" applyBorder="1"/>
    <xf numFmtId="167" fontId="13" fillId="14" borderId="22" xfId="1" applyFont="1" applyFill="1" applyBorder="1"/>
    <xf numFmtId="166" fontId="13" fillId="0" borderId="27" xfId="6" applyFont="1" applyFill="1" applyBorder="1"/>
    <xf numFmtId="167" fontId="13" fillId="0" borderId="55" xfId="1" applyFont="1" applyFill="1" applyBorder="1"/>
    <xf numFmtId="2" fontId="4" fillId="40" borderId="5" xfId="1" applyNumberFormat="1" applyFont="1" applyFill="1" applyBorder="1" applyAlignment="1">
      <alignment vertical="center"/>
    </xf>
    <xf numFmtId="0" fontId="41" fillId="0" borderId="0" xfId="0" applyFont="1" applyBorder="1"/>
    <xf numFmtId="3" fontId="66" fillId="0" borderId="97" xfId="0" applyNumberFormat="1" applyFont="1" applyBorder="1" applyAlignment="1">
      <alignment wrapText="1"/>
    </xf>
    <xf numFmtId="3" fontId="4" fillId="41" borderId="74" xfId="0" applyNumberFormat="1" applyFont="1" applyFill="1" applyBorder="1" applyAlignment="1">
      <alignment wrapText="1"/>
    </xf>
    <xf numFmtId="3" fontId="4" fillId="41" borderId="24" xfId="0" applyNumberFormat="1" applyFont="1" applyFill="1" applyBorder="1" applyAlignment="1">
      <alignment wrapText="1"/>
    </xf>
    <xf numFmtId="3" fontId="4" fillId="40" borderId="22" xfId="0" applyNumberFormat="1" applyFont="1" applyFill="1" applyBorder="1" applyAlignment="1">
      <alignment wrapText="1"/>
    </xf>
    <xf numFmtId="3" fontId="4" fillId="38" borderId="15" xfId="0" applyNumberFormat="1" applyFont="1" applyFill="1" applyBorder="1" applyAlignment="1">
      <alignment wrapText="1"/>
    </xf>
    <xf numFmtId="167" fontId="0" fillId="0" borderId="0" xfId="1" applyFont="1" applyBorder="1"/>
    <xf numFmtId="40" fontId="13" fillId="12" borderId="2" xfId="0" applyNumberFormat="1" applyFont="1" applyFill="1" applyBorder="1" applyAlignment="1">
      <alignment horizontal="right" vertical="center"/>
    </xf>
    <xf numFmtId="40" fontId="13" fillId="0" borderId="31" xfId="0" applyNumberFormat="1" applyFont="1" applyBorder="1" applyAlignment="1">
      <alignment vertical="center"/>
    </xf>
    <xf numFmtId="40" fontId="13" fillId="0" borderId="0" xfId="0" applyNumberFormat="1" applyFont="1" applyBorder="1" applyAlignment="1">
      <alignment horizontal="left"/>
    </xf>
    <xf numFmtId="38" fontId="13" fillId="0" borderId="15" xfId="0" applyNumberFormat="1" applyFont="1" applyBorder="1" applyAlignment="1">
      <alignment horizontal="right"/>
    </xf>
    <xf numFmtId="40" fontId="13" fillId="12" borderId="0" xfId="0" applyNumberFormat="1" applyFont="1" applyFill="1" applyBorder="1" applyAlignment="1">
      <alignment horizontal="right" vertical="center"/>
    </xf>
    <xf numFmtId="38" fontId="13" fillId="0" borderId="13" xfId="0" applyNumberFormat="1" applyFont="1" applyBorder="1" applyAlignment="1">
      <alignment horizontal="right"/>
    </xf>
    <xf numFmtId="0" fontId="3" fillId="0" borderId="5" xfId="0" applyFont="1" applyBorder="1"/>
    <xf numFmtId="166" fontId="13" fillId="14" borderId="3" xfId="6" applyFont="1" applyFill="1" applyBorder="1"/>
    <xf numFmtId="167" fontId="25" fillId="0" borderId="138" xfId="1" applyFont="1" applyBorder="1"/>
    <xf numFmtId="0" fontId="30" fillId="0" borderId="5" xfId="0" applyFont="1" applyBorder="1"/>
    <xf numFmtId="0" fontId="25" fillId="0" borderId="20" xfId="0" applyFont="1" applyBorder="1"/>
    <xf numFmtId="167" fontId="0" fillId="0" borderId="1" xfId="1" applyFont="1" applyBorder="1"/>
    <xf numFmtId="167" fontId="0" fillId="0" borderId="4" xfId="1" applyFont="1" applyBorder="1"/>
    <xf numFmtId="166" fontId="19" fillId="0" borderId="42" xfId="6" applyFont="1" applyBorder="1"/>
    <xf numFmtId="167" fontId="20" fillId="0" borderId="4" xfId="1" applyFont="1" applyBorder="1"/>
    <xf numFmtId="167" fontId="0" fillId="0" borderId="21" xfId="1" applyFont="1" applyBorder="1"/>
    <xf numFmtId="167" fontId="30" fillId="0" borderId="16" xfId="1" applyFont="1" applyBorder="1"/>
    <xf numFmtId="0" fontId="3" fillId="0" borderId="17" xfId="0" applyFont="1" applyBorder="1"/>
    <xf numFmtId="0" fontId="49" fillId="14" borderId="16" xfId="0" applyFont="1" applyFill="1" applyBorder="1" applyAlignment="1">
      <alignment horizontal="center"/>
    </xf>
    <xf numFmtId="38" fontId="13" fillId="0" borderId="5" xfId="0" applyNumberFormat="1" applyFont="1" applyBorder="1" applyAlignment="1">
      <alignment vertical="center"/>
    </xf>
    <xf numFmtId="40" fontId="19" fillId="0" borderId="2" xfId="0" applyNumberFormat="1" applyFont="1" applyBorder="1" applyAlignment="1">
      <alignment vertical="center"/>
    </xf>
    <xf numFmtId="40" fontId="19" fillId="0" borderId="2" xfId="0" applyNumberFormat="1" applyFont="1" applyBorder="1" applyAlignment="1">
      <alignment horizontal="left"/>
    </xf>
    <xf numFmtId="38" fontId="13" fillId="0" borderId="15" xfId="0" applyNumberFormat="1" applyFont="1" applyBorder="1" applyAlignment="1">
      <alignment vertical="center"/>
    </xf>
    <xf numFmtId="0" fontId="13" fillId="0" borderId="13" xfId="0" applyFont="1" applyBorder="1"/>
    <xf numFmtId="3" fontId="4" fillId="38" borderId="0" xfId="0" applyNumberFormat="1" applyFont="1" applyFill="1" applyBorder="1" applyAlignment="1">
      <alignment wrapText="1"/>
    </xf>
    <xf numFmtId="3" fontId="4" fillId="40" borderId="0" xfId="0" applyNumberFormat="1" applyFont="1" applyFill="1" applyBorder="1" applyAlignment="1">
      <alignment wrapText="1"/>
    </xf>
    <xf numFmtId="3" fontId="4" fillId="41" borderId="4" xfId="0" applyNumberFormat="1" applyFont="1" applyFill="1" applyBorder="1" applyAlignment="1">
      <alignment wrapText="1"/>
    </xf>
    <xf numFmtId="0" fontId="72" fillId="15" borderId="7" xfId="0" applyFont="1" applyFill="1" applyBorder="1" applyAlignment="1">
      <alignment horizontal="center" vertical="center" wrapText="1"/>
    </xf>
    <xf numFmtId="0" fontId="71" fillId="0" borderId="26" xfId="0" applyFont="1" applyBorder="1"/>
    <xf numFmtId="0" fontId="71" fillId="14" borderId="17" xfId="0" applyFont="1" applyFill="1" applyBorder="1"/>
    <xf numFmtId="173" fontId="71" fillId="0" borderId="25" xfId="6" applyNumberFormat="1" applyFont="1" applyBorder="1"/>
    <xf numFmtId="173" fontId="71" fillId="0" borderId="36" xfId="6" applyNumberFormat="1" applyFont="1" applyBorder="1"/>
    <xf numFmtId="173" fontId="71" fillId="14" borderId="17" xfId="6" applyNumberFormat="1" applyFont="1" applyFill="1" applyBorder="1"/>
    <xf numFmtId="173" fontId="71" fillId="0" borderId="30" xfId="6" applyNumberFormat="1" applyFont="1" applyBorder="1"/>
    <xf numFmtId="0" fontId="73" fillId="14" borderId="23" xfId="0" applyFont="1" applyFill="1" applyBorder="1" applyAlignment="1">
      <alignment horizontal="center"/>
    </xf>
    <xf numFmtId="173" fontId="74" fillId="0" borderId="50" xfId="6" applyNumberFormat="1" applyFont="1" applyBorder="1"/>
    <xf numFmtId="173" fontId="13" fillId="0" borderId="2" xfId="6" applyNumberFormat="1" applyFont="1" applyBorder="1"/>
    <xf numFmtId="173" fontId="13" fillId="0" borderId="0" xfId="6" applyNumberFormat="1" applyFont="1" applyBorder="1"/>
    <xf numFmtId="0" fontId="73" fillId="14" borderId="16" xfId="0" applyFont="1" applyFill="1" applyBorder="1" applyAlignment="1">
      <alignment horizontal="center"/>
    </xf>
    <xf numFmtId="173" fontId="71" fillId="14" borderId="23" xfId="6" applyNumberFormat="1" applyFont="1" applyFill="1" applyBorder="1"/>
    <xf numFmtId="0" fontId="13" fillId="0" borderId="0" xfId="0" applyFont="1" applyBorder="1"/>
    <xf numFmtId="173" fontId="71" fillId="14" borderId="3" xfId="6" applyNumberFormat="1" applyFont="1" applyFill="1" applyBorder="1"/>
    <xf numFmtId="173" fontId="71" fillId="0" borderId="14" xfId="6" applyNumberFormat="1" applyFont="1" applyBorder="1"/>
    <xf numFmtId="173" fontId="71" fillId="0" borderId="13" xfId="6" applyNumberFormat="1" applyFont="1" applyBorder="1"/>
    <xf numFmtId="173" fontId="71" fillId="0" borderId="15" xfId="6" applyNumberFormat="1" applyFont="1" applyBorder="1"/>
    <xf numFmtId="173" fontId="13" fillId="0" borderId="24" xfId="6" applyNumberFormat="1" applyFont="1" applyBorder="1"/>
    <xf numFmtId="173" fontId="71" fillId="14" borderId="22" xfId="6" applyNumberFormat="1" applyFont="1" applyFill="1" applyBorder="1"/>
    <xf numFmtId="164" fontId="1" fillId="8" borderId="0" xfId="6" applyNumberFormat="1" applyFont="1" applyFill="1" applyBorder="1" applyAlignment="1">
      <alignment horizontal="center"/>
    </xf>
    <xf numFmtId="178" fontId="3" fillId="14" borderId="115" xfId="6" applyNumberFormat="1" applyFont="1" applyFill="1" applyBorder="1" applyAlignment="1">
      <alignment horizontal="center"/>
    </xf>
    <xf numFmtId="0" fontId="19" fillId="3" borderId="14"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5" fillId="25" borderId="3" xfId="0" applyFont="1" applyFill="1" applyBorder="1" applyAlignment="1">
      <alignment horizontal="center"/>
    </xf>
    <xf numFmtId="0" fontId="5" fillId="25" borderId="22" xfId="0" applyFont="1" applyFill="1" applyBorder="1" applyAlignment="1">
      <alignment horizontal="center"/>
    </xf>
    <xf numFmtId="173" fontId="3" fillId="0" borderId="5" xfId="6" applyNumberFormat="1" applyFont="1" applyBorder="1"/>
    <xf numFmtId="164" fontId="0" fillId="11" borderId="0" xfId="6" applyNumberFormat="1" applyFont="1" applyFill="1" applyBorder="1" applyAlignment="1">
      <alignment horizontal="center" vertical="center" wrapText="1"/>
    </xf>
    <xf numFmtId="0" fontId="6" fillId="35" borderId="0" xfId="0" applyFont="1" applyFill="1" applyAlignment="1">
      <alignment horizontal="left" wrapText="1"/>
    </xf>
    <xf numFmtId="164" fontId="31" fillId="17" borderId="4" xfId="6" applyNumberFormat="1" applyFont="1" applyFill="1" applyBorder="1" applyAlignment="1">
      <alignment horizontal="left" vertical="center" wrapText="1"/>
    </xf>
    <xf numFmtId="164" fontId="31" fillId="17" borderId="0" xfId="6" applyNumberFormat="1" applyFont="1" applyFill="1" applyBorder="1" applyAlignment="1">
      <alignment horizontal="left" vertical="center" wrapText="1"/>
    </xf>
    <xf numFmtId="0" fontId="3" fillId="4" borderId="0" xfId="0" applyFont="1" applyFill="1" applyAlignment="1">
      <alignment horizontal="center"/>
    </xf>
    <xf numFmtId="0" fontId="27" fillId="15" borderId="0" xfId="0" applyFont="1" applyFill="1" applyAlignment="1">
      <alignment horizontal="center" vertical="center" wrapText="1"/>
    </xf>
    <xf numFmtId="0" fontId="76" fillId="0" borderId="0" xfId="0" applyFont="1" applyAlignment="1">
      <alignment vertical="center" wrapText="1"/>
    </xf>
    <xf numFmtId="0" fontId="0" fillId="0" borderId="0" xfId="0" applyAlignment="1">
      <alignment vertical="center"/>
    </xf>
    <xf numFmtId="0" fontId="41" fillId="0" borderId="0" xfId="0" applyFont="1"/>
    <xf numFmtId="0" fontId="41" fillId="0" borderId="0" xfId="0" applyFont="1"/>
    <xf numFmtId="0" fontId="41" fillId="0" borderId="0" xfId="0" applyFont="1" applyFill="1"/>
    <xf numFmtId="0" fontId="41" fillId="0" borderId="0" xfId="0" applyFont="1"/>
    <xf numFmtId="0" fontId="41" fillId="0" borderId="0" xfId="0" applyFont="1"/>
    <xf numFmtId="0" fontId="41" fillId="0" borderId="0" xfId="0" applyFont="1" applyFill="1"/>
    <xf numFmtId="164" fontId="0" fillId="11" borderId="4" xfId="6" applyNumberFormat="1" applyFont="1" applyFill="1" applyBorder="1" applyAlignment="1">
      <alignment horizontal="center" vertical="center" wrapText="1"/>
    </xf>
    <xf numFmtId="164" fontId="0" fillId="11" borderId="0" xfId="6" applyNumberFormat="1" applyFont="1" applyFill="1" applyBorder="1" applyAlignment="1">
      <alignment horizontal="center" vertical="center" wrapText="1"/>
    </xf>
    <xf numFmtId="164" fontId="0" fillId="11" borderId="5" xfId="6" applyNumberFormat="1" applyFont="1" applyFill="1" applyBorder="1" applyAlignment="1">
      <alignment horizontal="center" vertical="center" wrapText="1"/>
    </xf>
    <xf numFmtId="164" fontId="3" fillId="10" borderId="71" xfId="6" applyNumberFormat="1" applyFont="1" applyFill="1" applyBorder="1" applyAlignment="1">
      <alignment horizontal="center" vertical="center"/>
    </xf>
    <xf numFmtId="164" fontId="3" fillId="10" borderId="67" xfId="6" applyNumberFormat="1" applyFont="1" applyFill="1" applyBorder="1" applyAlignment="1">
      <alignment horizontal="center" vertical="center"/>
    </xf>
    <xf numFmtId="164" fontId="3" fillId="10" borderId="89" xfId="6" applyNumberFormat="1" applyFont="1" applyFill="1" applyBorder="1" applyAlignment="1">
      <alignment horizontal="center" vertical="center"/>
    </xf>
    <xf numFmtId="164" fontId="31" fillId="17" borderId="16" xfId="6" applyNumberFormat="1" applyFont="1" applyFill="1" applyBorder="1" applyAlignment="1">
      <alignment horizontal="center" vertical="center" wrapText="1"/>
    </xf>
    <xf numFmtId="164" fontId="31" fillId="17" borderId="23" xfId="6" applyNumberFormat="1" applyFont="1" applyFill="1" applyBorder="1" applyAlignment="1">
      <alignment horizontal="center" vertical="center" wrapText="1"/>
    </xf>
    <xf numFmtId="164" fontId="31" fillId="17" borderId="73" xfId="6" applyNumberFormat="1" applyFont="1" applyFill="1" applyBorder="1" applyAlignment="1">
      <alignment horizontal="center" vertical="center" wrapText="1"/>
    </xf>
    <xf numFmtId="164" fontId="3" fillId="10" borderId="16" xfId="6" applyNumberFormat="1" applyFont="1" applyFill="1" applyBorder="1" applyAlignment="1">
      <alignment horizontal="center" vertical="center"/>
    </xf>
    <xf numFmtId="164" fontId="3" fillId="10" borderId="23" xfId="6" applyNumberFormat="1" applyFont="1" applyFill="1" applyBorder="1" applyAlignment="1">
      <alignment horizontal="center" vertical="center"/>
    </xf>
    <xf numFmtId="164" fontId="3" fillId="10" borderId="2" xfId="6" applyNumberFormat="1" applyFont="1" applyFill="1" applyBorder="1" applyAlignment="1">
      <alignment horizontal="center" vertical="center"/>
    </xf>
    <xf numFmtId="164" fontId="3" fillId="10" borderId="73" xfId="6" applyNumberFormat="1" applyFont="1" applyFill="1" applyBorder="1" applyAlignment="1">
      <alignment horizontal="center" vertical="center"/>
    </xf>
    <xf numFmtId="164" fontId="3" fillId="10" borderId="72" xfId="6" applyNumberFormat="1" applyFont="1" applyFill="1" applyBorder="1" applyAlignment="1">
      <alignment horizontal="center" vertical="center"/>
    </xf>
    <xf numFmtId="164" fontId="3" fillId="14" borderId="4" xfId="6" applyNumberFormat="1" applyFont="1" applyFill="1" applyBorder="1" applyAlignment="1">
      <alignment horizontal="center"/>
    </xf>
    <xf numFmtId="164" fontId="3" fillId="14" borderId="0" xfId="6" applyNumberFormat="1" applyFont="1" applyFill="1" applyBorder="1" applyAlignment="1">
      <alignment horizontal="center"/>
    </xf>
    <xf numFmtId="164" fontId="3" fillId="14" borderId="5" xfId="6" applyNumberFormat="1" applyFont="1" applyFill="1" applyBorder="1" applyAlignment="1">
      <alignment horizontal="center"/>
    </xf>
    <xf numFmtId="164" fontId="31" fillId="17" borderId="4" xfId="6" applyNumberFormat="1" applyFont="1" applyFill="1" applyBorder="1" applyAlignment="1">
      <alignment horizontal="center" vertical="center" wrapText="1"/>
    </xf>
    <xf numFmtId="164" fontId="31" fillId="17" borderId="0" xfId="6" applyNumberFormat="1" applyFont="1" applyFill="1" applyBorder="1" applyAlignment="1">
      <alignment horizontal="center" vertical="center" wrapText="1"/>
    </xf>
    <xf numFmtId="164" fontId="31" fillId="17" borderId="5" xfId="6" applyNumberFormat="1" applyFont="1" applyFill="1" applyBorder="1" applyAlignment="1">
      <alignment horizontal="center" vertical="center" wrapText="1"/>
    </xf>
    <xf numFmtId="164" fontId="0" fillId="11" borderId="105" xfId="6" applyNumberFormat="1" applyFont="1" applyFill="1" applyBorder="1" applyAlignment="1">
      <alignment horizontal="center" vertical="center" wrapText="1"/>
    </xf>
    <xf numFmtId="164" fontId="0" fillId="11" borderId="106" xfId="6" applyNumberFormat="1" applyFont="1" applyFill="1" applyBorder="1" applyAlignment="1">
      <alignment horizontal="center" vertical="center" wrapText="1"/>
    </xf>
    <xf numFmtId="164" fontId="0" fillId="11" borderId="88" xfId="6" applyNumberFormat="1" applyFont="1" applyFill="1" applyBorder="1" applyAlignment="1">
      <alignment horizontal="center" vertical="center" wrapText="1"/>
    </xf>
    <xf numFmtId="164" fontId="3" fillId="14" borderId="16" xfId="6" applyNumberFormat="1" applyFont="1" applyFill="1" applyBorder="1" applyAlignment="1">
      <alignment horizontal="center"/>
    </xf>
    <xf numFmtId="164" fontId="3" fillId="14" borderId="23" xfId="6" applyNumberFormat="1" applyFont="1" applyFill="1" applyBorder="1" applyAlignment="1">
      <alignment horizontal="center"/>
    </xf>
    <xf numFmtId="164" fontId="3" fillId="14" borderId="73" xfId="6" applyNumberFormat="1" applyFont="1" applyFill="1" applyBorder="1" applyAlignment="1">
      <alignment horizontal="center"/>
    </xf>
    <xf numFmtId="164" fontId="3" fillId="10" borderId="105" xfId="6" applyNumberFormat="1" applyFont="1" applyFill="1" applyBorder="1" applyAlignment="1">
      <alignment horizontal="center" vertical="center"/>
    </xf>
    <xf numFmtId="164" fontId="3" fillId="10" borderId="106" xfId="6" applyNumberFormat="1" applyFont="1" applyFill="1" applyBorder="1" applyAlignment="1">
      <alignment horizontal="center" vertical="center"/>
    </xf>
    <xf numFmtId="164" fontId="3" fillId="10" borderId="88" xfId="6" applyNumberFormat="1" applyFont="1" applyFill="1" applyBorder="1" applyAlignment="1">
      <alignment horizontal="center" vertical="center"/>
    </xf>
    <xf numFmtId="164" fontId="0" fillId="11" borderId="24" xfId="6" applyNumberFormat="1" applyFont="1" applyFill="1" applyBorder="1" applyAlignment="1">
      <alignment horizontal="center" vertical="center" wrapText="1"/>
    </xf>
    <xf numFmtId="164" fontId="0" fillId="11" borderId="23" xfId="6" applyNumberFormat="1" applyFont="1" applyFill="1" applyBorder="1" applyAlignment="1">
      <alignment horizontal="center" vertical="center" wrapText="1"/>
    </xf>
    <xf numFmtId="164" fontId="3" fillId="10" borderId="94" xfId="6" applyNumberFormat="1" applyFont="1" applyFill="1" applyBorder="1" applyAlignment="1">
      <alignment horizontal="center" vertical="center"/>
    </xf>
    <xf numFmtId="164" fontId="3" fillId="10" borderId="66" xfId="6" applyNumberFormat="1" applyFont="1" applyFill="1" applyBorder="1" applyAlignment="1">
      <alignment horizontal="center" vertical="center"/>
    </xf>
    <xf numFmtId="164" fontId="3" fillId="10" borderId="76" xfId="6" applyNumberFormat="1" applyFont="1" applyFill="1" applyBorder="1" applyAlignment="1">
      <alignment horizontal="center" vertical="center"/>
    </xf>
    <xf numFmtId="164" fontId="3" fillId="14" borderId="114" xfId="6" applyNumberFormat="1" applyFont="1" applyFill="1" applyBorder="1" applyAlignment="1">
      <alignment horizontal="center"/>
    </xf>
    <xf numFmtId="164" fontId="3" fillId="14" borderId="108" xfId="6" applyNumberFormat="1" applyFont="1" applyFill="1" applyBorder="1" applyAlignment="1">
      <alignment horizontal="center"/>
    </xf>
    <xf numFmtId="164" fontId="3" fillId="14" borderId="115" xfId="6" applyNumberFormat="1" applyFont="1" applyFill="1" applyBorder="1" applyAlignment="1">
      <alignment horizontal="center"/>
    </xf>
    <xf numFmtId="164" fontId="3" fillId="14" borderId="109" xfId="6" applyNumberFormat="1" applyFont="1" applyFill="1" applyBorder="1" applyAlignment="1">
      <alignment horizontal="center"/>
    </xf>
    <xf numFmtId="164" fontId="3" fillId="14" borderId="67" xfId="6" applyNumberFormat="1" applyFont="1" applyFill="1" applyBorder="1" applyAlignment="1">
      <alignment horizontal="center"/>
    </xf>
    <xf numFmtId="164" fontId="3" fillId="14" borderId="106" xfId="6" applyNumberFormat="1" applyFont="1" applyFill="1" applyBorder="1" applyAlignment="1">
      <alignment horizontal="center"/>
    </xf>
    <xf numFmtId="164" fontId="3" fillId="14" borderId="72" xfId="6" applyNumberFormat="1" applyFont="1" applyFill="1" applyBorder="1" applyAlignment="1">
      <alignment horizontal="center"/>
    </xf>
    <xf numFmtId="178" fontId="3" fillId="14" borderId="114" xfId="6" applyNumberFormat="1" applyFont="1" applyFill="1" applyBorder="1" applyAlignment="1">
      <alignment horizontal="center"/>
    </xf>
    <xf numFmtId="178" fontId="3" fillId="14" borderId="108" xfId="6" applyNumberFormat="1" applyFont="1" applyFill="1" applyBorder="1" applyAlignment="1">
      <alignment horizontal="center"/>
    </xf>
    <xf numFmtId="164" fontId="0" fillId="11" borderId="21" xfId="6" applyNumberFormat="1" applyFont="1" applyFill="1" applyBorder="1" applyAlignment="1">
      <alignment horizontal="center" vertical="center" wrapText="1"/>
    </xf>
    <xf numFmtId="164" fontId="1" fillId="8" borderId="141" xfId="6" applyNumberFormat="1" applyFont="1" applyFill="1" applyBorder="1" applyAlignment="1">
      <alignment horizontal="center"/>
    </xf>
    <xf numFmtId="164" fontId="1" fillId="8" borderId="142" xfId="6" applyNumberFormat="1" applyFont="1" applyFill="1" applyBorder="1" applyAlignment="1">
      <alignment horizontal="center"/>
    </xf>
    <xf numFmtId="164" fontId="3" fillId="14" borderId="71" xfId="6" applyNumberFormat="1" applyFont="1" applyFill="1" applyBorder="1" applyAlignment="1">
      <alignment horizontal="center"/>
    </xf>
    <xf numFmtId="164" fontId="3" fillId="14" borderId="89" xfId="6" applyNumberFormat="1" applyFont="1" applyFill="1" applyBorder="1" applyAlignment="1">
      <alignment horizontal="center"/>
    </xf>
    <xf numFmtId="0" fontId="5" fillId="14" borderId="2" xfId="0" applyFont="1" applyFill="1" applyBorder="1" applyAlignment="1">
      <alignment horizontal="left" vertical="center" wrapText="1"/>
    </xf>
    <xf numFmtId="0" fontId="5" fillId="14" borderId="0" xfId="0" applyFont="1" applyFill="1" applyAlignment="1">
      <alignment horizontal="left" vertical="center" wrapText="1"/>
    </xf>
    <xf numFmtId="0" fontId="5" fillId="14" borderId="24" xfId="0" applyFont="1" applyFill="1" applyBorder="1" applyAlignment="1">
      <alignment horizontal="left" vertical="center" wrapText="1"/>
    </xf>
    <xf numFmtId="0" fontId="41" fillId="35" borderId="0" xfId="0" applyFont="1" applyFill="1" applyAlignment="1">
      <alignment horizontal="center"/>
    </xf>
    <xf numFmtId="0" fontId="6" fillId="35" borderId="2" xfId="0" applyFont="1" applyFill="1" applyBorder="1" applyAlignment="1">
      <alignment horizontal="left" wrapText="1"/>
    </xf>
    <xf numFmtId="0" fontId="6" fillId="35" borderId="0" xfId="0" applyFont="1" applyFill="1" applyAlignment="1">
      <alignment horizontal="left" wrapText="1"/>
    </xf>
    <xf numFmtId="164" fontId="31" fillId="17" borderId="4" xfId="6" applyNumberFormat="1" applyFont="1" applyFill="1" applyBorder="1" applyAlignment="1">
      <alignment horizontal="left" vertical="center" wrapText="1"/>
    </xf>
    <xf numFmtId="164" fontId="31" fillId="17" borderId="0" xfId="6" applyNumberFormat="1" applyFont="1" applyFill="1" applyBorder="1" applyAlignment="1">
      <alignment horizontal="left" vertical="center" wrapText="1"/>
    </xf>
    <xf numFmtId="0" fontId="3" fillId="4" borderId="0" xfId="0" applyFont="1" applyFill="1" applyAlignment="1">
      <alignment horizontal="center"/>
    </xf>
    <xf numFmtId="0" fontId="3" fillId="0" borderId="0" xfId="0" applyFont="1" applyAlignment="1">
      <alignment horizontal="center"/>
    </xf>
    <xf numFmtId="0" fontId="19" fillId="16" borderId="16" xfId="0" applyFont="1" applyFill="1" applyBorder="1" applyAlignment="1">
      <alignment horizontal="center"/>
    </xf>
    <xf numFmtId="0" fontId="19" fillId="16" borderId="17" xfId="0" applyFont="1" applyFill="1" applyBorder="1" applyAlignment="1">
      <alignment horizontal="center"/>
    </xf>
    <xf numFmtId="0" fontId="27" fillId="15" borderId="0" xfId="0" applyFont="1" applyFill="1" applyAlignment="1">
      <alignment horizontal="center" vertical="center" wrapText="1"/>
    </xf>
    <xf numFmtId="0" fontId="44" fillId="0" borderId="0" xfId="0" applyFont="1" applyAlignment="1">
      <alignment horizontal="center"/>
    </xf>
    <xf numFmtId="164" fontId="31" fillId="21" borderId="4" xfId="9" applyNumberFormat="1" applyFont="1" applyBorder="1" applyAlignment="1">
      <alignment horizontal="left" vertical="center" wrapText="1"/>
    </xf>
    <xf numFmtId="164" fontId="31" fillId="21" borderId="0" xfId="9" applyNumberFormat="1" applyFont="1" applyBorder="1" applyAlignment="1">
      <alignment horizontal="left" vertical="center" wrapText="1"/>
    </xf>
    <xf numFmtId="0" fontId="53" fillId="0" borderId="0" xfId="0" applyFont="1" applyAlignment="1">
      <alignment horizontal="left" vertical="center" wrapText="1"/>
    </xf>
    <xf numFmtId="0" fontId="27" fillId="15" borderId="32" xfId="0" applyFont="1" applyFill="1" applyBorder="1" applyAlignment="1">
      <alignment horizontal="center" vertical="center" wrapText="1"/>
    </xf>
    <xf numFmtId="0" fontId="75" fillId="17" borderId="0" xfId="0" applyFont="1" applyFill="1" applyAlignment="1">
      <alignment horizontal="center"/>
    </xf>
  </cellXfs>
  <cellStyles count="19">
    <cellStyle name="Accent2" xfId="8" builtinId="33"/>
    <cellStyle name="Accent5" xfId="9" builtinId="45"/>
    <cellStyle name="Bad" xfId="4" builtinId="27"/>
    <cellStyle name="Comma" xfId="1" builtinId="3"/>
    <cellStyle name="Comma 2" xfId="11" xr:uid="{00000000-0005-0000-0000-000006000000}"/>
    <cellStyle name="Comma 2 2" xfId="15" xr:uid="{FBFBA93F-6D33-49A6-BF2B-A85BAEAC15D1}"/>
    <cellStyle name="Currency" xfId="6" builtinId="4"/>
    <cellStyle name="Currency 2" xfId="12" xr:uid="{00000000-0005-0000-0000-000008000000}"/>
    <cellStyle name="Currency 2 2" xfId="14" xr:uid="{00000000-0005-0000-0000-000009000000}"/>
    <cellStyle name="Currency 2 2 2" xfId="18" xr:uid="{2318ECBB-9462-4E9D-84B7-AAFF0F5420CB}"/>
    <cellStyle name="Currency 2 3" xfId="16" xr:uid="{4127A246-15C6-4C11-A9DF-930ABAEA32FC}"/>
    <cellStyle name="Good" xfId="2" builtinId="26"/>
    <cellStyle name="Neutral" xfId="5" builtinId="28"/>
    <cellStyle name="Normal" xfId="0" builtinId="0"/>
    <cellStyle name="Normal 2" xfId="3" xr:uid="{00000000-0005-0000-0000-00000D000000}"/>
    <cellStyle name="Normal 3" xfId="13" xr:uid="{00000000-0005-0000-0000-00000E000000}"/>
    <cellStyle name="Normal 3 2" xfId="17" xr:uid="{C53DD68D-A900-40B8-A5BB-522096A0950E}"/>
    <cellStyle name="Percent" xfId="7" builtinId="5"/>
    <cellStyle name="Percent 3" xfId="10" xr:uid="{00000000-0005-0000-0000-000010000000}"/>
  </cellStyles>
  <dxfs count="91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D966"/>
      <color rgb="FFFFC000"/>
      <color rgb="FF0066CC"/>
      <color rgb="FFFD7B7B"/>
      <color rgb="FFFEBABA"/>
      <color rgb="FFFD9999"/>
      <color rgb="FFFFA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suconcordia.sharepoint.com/sites/Grp365Finance/Shared%20Documents/General/2021-2022/Budget/CSU%20Budget%20202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CONSOLIDATION"/>
      <sheetName val="XDATAGLOBAL"/>
      <sheetName val="XDATAACCOUNT"/>
      <sheetName val="XDATAACCOUNTPROJECT"/>
      <sheetName val="XDATAPROJECT"/>
      <sheetName val="XDATACOMPANY"/>
      <sheetName val="XDATACONTROL"/>
      <sheetName val="XDATAEXERCISE"/>
      <sheetName val="XDATABUDGET"/>
      <sheetName val="XDATAACCOUNTBUDGET"/>
      <sheetName val="Summary"/>
      <sheetName val="BUDGET 2021-2022- Detail"/>
      <sheetName val="Fees"/>
      <sheetName val="Legend"/>
      <sheetName val="YTD AG Accounts"/>
      <sheetName val="Cumulative Results"/>
      <sheetName val="Staff Salaries"/>
      <sheetName val="Executive Salaries"/>
      <sheetName val="IT "/>
      <sheetName val="CUPE Salary grid"/>
      <sheetName val="Telephone"/>
      <sheetName val="Mindful Project"/>
      <sheetName val="RAWCC"/>
      <sheetName val="Academic Initiatives"/>
      <sheetName val="Advocacy Centre"/>
      <sheetName val="BIPOC Initiatives"/>
      <sheetName val="Campaigns"/>
      <sheetName val="Clubs"/>
      <sheetName val="Community Action Fund"/>
      <sheetName val="Design &amp; Communications"/>
      <sheetName val="Elections"/>
      <sheetName val="HOJO"/>
      <sheetName val="Legal Information Clinic"/>
      <sheetName val="Loyola Initiatives"/>
      <sheetName val="Office Expenses"/>
      <sheetName val="Orientation"/>
      <sheetName val="Peer Support Recovery Service"/>
      <sheetName val="Speaker Series"/>
      <sheetName val="Student Life Initiaitves"/>
      <sheetName val="Sustainability Initiatives"/>
      <sheetName val="Period"/>
      <sheetName val="XDATAPARAM"/>
      <sheetName val="XCONSO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4">
          <cell r="D24">
            <v>21500</v>
          </cell>
        </row>
        <row r="29">
          <cell r="D29">
            <v>12000</v>
          </cell>
        </row>
        <row r="31">
          <cell r="D31">
            <v>10000</v>
          </cell>
        </row>
        <row r="33">
          <cell r="D33">
            <v>5000</v>
          </cell>
        </row>
        <row r="35">
          <cell r="D35">
            <v>1000</v>
          </cell>
        </row>
        <row r="39">
          <cell r="D39">
            <v>4000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
  <sheetViews>
    <sheetView workbookViewId="0"/>
  </sheetViews>
  <sheetFormatPr defaultColWidth="8.86328125" defaultRowHeight="14.25" x14ac:dyDescent="0.45"/>
  <sheetData>
    <row r="1" spans="1:5" x14ac:dyDescent="0.45">
      <c r="A1" s="1" t="s">
        <v>0</v>
      </c>
      <c r="B1" s="1" t="s">
        <v>1</v>
      </c>
      <c r="C1" s="1" t="s">
        <v>2</v>
      </c>
      <c r="D1" s="1" t="s">
        <v>3</v>
      </c>
      <c r="E1" s="1" t="s">
        <v>4</v>
      </c>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T763"/>
  <sheetViews>
    <sheetView workbookViewId="0"/>
  </sheetViews>
  <sheetFormatPr defaultColWidth="8.86328125" defaultRowHeight="14.25" x14ac:dyDescent="0.45"/>
  <sheetData>
    <row r="1" spans="1:46" x14ac:dyDescent="0.45">
      <c r="A1" s="1" t="s">
        <v>5</v>
      </c>
      <c r="B1" s="1" t="s">
        <v>0</v>
      </c>
      <c r="C1" s="1" t="s">
        <v>567</v>
      </c>
      <c r="D1" s="1" t="s">
        <v>523</v>
      </c>
      <c r="E1" s="1" t="s">
        <v>579</v>
      </c>
      <c r="F1" s="1" t="s">
        <v>580</v>
      </c>
      <c r="G1" s="1" t="s">
        <v>581</v>
      </c>
      <c r="H1" s="1" t="s">
        <v>582</v>
      </c>
      <c r="I1" s="1" t="s">
        <v>583</v>
      </c>
      <c r="J1" s="1" t="s">
        <v>584</v>
      </c>
      <c r="K1" s="1" t="s">
        <v>585</v>
      </c>
      <c r="L1" s="1" t="s">
        <v>586</v>
      </c>
      <c r="M1" s="1" t="s">
        <v>587</v>
      </c>
      <c r="N1" s="1" t="s">
        <v>588</v>
      </c>
      <c r="O1" s="1" t="s">
        <v>589</v>
      </c>
      <c r="P1" s="1" t="s">
        <v>590</v>
      </c>
      <c r="Q1" s="1" t="s">
        <v>591</v>
      </c>
      <c r="R1" s="1" t="s">
        <v>592</v>
      </c>
    </row>
    <row r="2" spans="1:46" x14ac:dyDescent="0.45">
      <c r="A2" t="s">
        <v>10</v>
      </c>
      <c r="B2">
        <v>1</v>
      </c>
      <c r="C2">
        <v>1</v>
      </c>
      <c r="D2">
        <v>4000</v>
      </c>
      <c r="E2">
        <v>0</v>
      </c>
      <c r="F2">
        <v>41670</v>
      </c>
      <c r="G2">
        <v>393</v>
      </c>
      <c r="H2">
        <v>38858</v>
      </c>
      <c r="I2">
        <v>700000</v>
      </c>
      <c r="J2">
        <v>543350</v>
      </c>
      <c r="K2">
        <v>34748</v>
      </c>
      <c r="L2">
        <v>103681</v>
      </c>
      <c r="M2">
        <v>0</v>
      </c>
      <c r="N2">
        <v>0</v>
      </c>
      <c r="O2">
        <v>53098</v>
      </c>
      <c r="P2">
        <v>0</v>
      </c>
      <c r="Q2">
        <v>-798</v>
      </c>
      <c r="R2">
        <v>0</v>
      </c>
      <c r="S2">
        <v>0</v>
      </c>
      <c r="T2">
        <v>0</v>
      </c>
      <c r="U2">
        <v>0</v>
      </c>
      <c r="V2">
        <v>0</v>
      </c>
      <c r="W2">
        <v>0</v>
      </c>
      <c r="X2">
        <v>0</v>
      </c>
      <c r="Y2">
        <v>0</v>
      </c>
      <c r="Z2">
        <v>0</v>
      </c>
      <c r="AA2">
        <v>0</v>
      </c>
      <c r="AB2">
        <v>0</v>
      </c>
      <c r="AC2">
        <v>0</v>
      </c>
      <c r="AD2">
        <v>0</v>
      </c>
      <c r="AE2">
        <v>0</v>
      </c>
      <c r="AF2">
        <v>0</v>
      </c>
      <c r="AG2">
        <v>0</v>
      </c>
      <c r="AH2">
        <v>0</v>
      </c>
      <c r="AI2">
        <v>0</v>
      </c>
      <c r="AJ2">
        <v>0</v>
      </c>
      <c r="AK2">
        <v>0</v>
      </c>
      <c r="AL2">
        <v>0</v>
      </c>
      <c r="AM2">
        <v>0</v>
      </c>
      <c r="AN2">
        <v>0</v>
      </c>
      <c r="AO2">
        <v>0</v>
      </c>
      <c r="AP2">
        <v>0</v>
      </c>
      <c r="AQ2">
        <v>0</v>
      </c>
      <c r="AR2">
        <v>0</v>
      </c>
      <c r="AS2">
        <v>0</v>
      </c>
      <c r="AT2">
        <v>0</v>
      </c>
    </row>
    <row r="3" spans="1:46" x14ac:dyDescent="0.45">
      <c r="A3" t="s">
        <v>10</v>
      </c>
      <c r="B3">
        <v>1</v>
      </c>
      <c r="C3">
        <v>1</v>
      </c>
      <c r="D3">
        <v>4003</v>
      </c>
      <c r="E3">
        <v>0</v>
      </c>
      <c r="F3">
        <v>25474</v>
      </c>
      <c r="G3">
        <v>64</v>
      </c>
      <c r="H3">
        <v>0</v>
      </c>
      <c r="I3">
        <v>0</v>
      </c>
      <c r="J3">
        <v>202399</v>
      </c>
      <c r="K3">
        <v>4299</v>
      </c>
      <c r="L3">
        <v>12764</v>
      </c>
      <c r="M3">
        <v>0</v>
      </c>
      <c r="N3">
        <v>0</v>
      </c>
      <c r="O3">
        <v>0</v>
      </c>
      <c r="P3">
        <v>0</v>
      </c>
      <c r="Q3">
        <v>0</v>
      </c>
      <c r="R3">
        <v>0</v>
      </c>
      <c r="S3">
        <v>0</v>
      </c>
      <c r="T3">
        <v>0</v>
      </c>
      <c r="U3">
        <v>0</v>
      </c>
      <c r="V3">
        <v>0</v>
      </c>
      <c r="W3">
        <v>0</v>
      </c>
      <c r="X3">
        <v>0</v>
      </c>
      <c r="Y3">
        <v>0</v>
      </c>
      <c r="Z3">
        <v>0</v>
      </c>
      <c r="AA3">
        <v>0</v>
      </c>
      <c r="AB3">
        <v>0</v>
      </c>
      <c r="AC3">
        <v>0</v>
      </c>
      <c r="AD3">
        <v>0</v>
      </c>
      <c r="AE3">
        <v>0</v>
      </c>
      <c r="AF3">
        <v>0</v>
      </c>
      <c r="AG3">
        <v>0</v>
      </c>
      <c r="AH3">
        <v>0</v>
      </c>
      <c r="AI3">
        <v>0</v>
      </c>
      <c r="AJ3">
        <v>0</v>
      </c>
      <c r="AK3">
        <v>0</v>
      </c>
      <c r="AL3">
        <v>0</v>
      </c>
      <c r="AM3">
        <v>0</v>
      </c>
      <c r="AN3">
        <v>0</v>
      </c>
      <c r="AO3">
        <v>0</v>
      </c>
      <c r="AP3">
        <v>0</v>
      </c>
      <c r="AQ3">
        <v>0</v>
      </c>
      <c r="AR3">
        <v>0</v>
      </c>
      <c r="AS3">
        <v>0</v>
      </c>
      <c r="AT3">
        <v>0</v>
      </c>
    </row>
    <row r="4" spans="1:46" x14ac:dyDescent="0.45">
      <c r="A4" t="s">
        <v>10</v>
      </c>
      <c r="B4">
        <v>1</v>
      </c>
      <c r="C4">
        <v>1</v>
      </c>
      <c r="D4">
        <v>4007</v>
      </c>
      <c r="E4">
        <v>0</v>
      </c>
      <c r="F4">
        <v>7530</v>
      </c>
      <c r="G4">
        <v>-802</v>
      </c>
      <c r="H4">
        <v>320</v>
      </c>
      <c r="I4">
        <v>509</v>
      </c>
      <c r="J4">
        <v>18919</v>
      </c>
      <c r="K4">
        <v>186</v>
      </c>
      <c r="L4">
        <v>680</v>
      </c>
      <c r="M4">
        <v>5</v>
      </c>
      <c r="N4">
        <v>0</v>
      </c>
      <c r="O4">
        <v>0</v>
      </c>
      <c r="P4">
        <v>-347</v>
      </c>
      <c r="Q4">
        <v>0</v>
      </c>
      <c r="R4">
        <v>0</v>
      </c>
      <c r="S4">
        <v>0</v>
      </c>
      <c r="T4">
        <v>0</v>
      </c>
      <c r="U4">
        <v>0</v>
      </c>
      <c r="V4">
        <v>0</v>
      </c>
      <c r="W4">
        <v>0</v>
      </c>
      <c r="X4">
        <v>0</v>
      </c>
      <c r="Y4">
        <v>0</v>
      </c>
      <c r="Z4">
        <v>0</v>
      </c>
      <c r="AA4">
        <v>0</v>
      </c>
      <c r="AB4">
        <v>0</v>
      </c>
      <c r="AC4">
        <v>0</v>
      </c>
      <c r="AD4">
        <v>0</v>
      </c>
      <c r="AE4">
        <v>0</v>
      </c>
      <c r="AF4">
        <v>0</v>
      </c>
      <c r="AG4">
        <v>0</v>
      </c>
      <c r="AH4">
        <v>0</v>
      </c>
      <c r="AI4">
        <v>0</v>
      </c>
      <c r="AJ4">
        <v>0</v>
      </c>
      <c r="AK4">
        <v>0</v>
      </c>
      <c r="AL4">
        <v>0</v>
      </c>
      <c r="AM4">
        <v>0</v>
      </c>
      <c r="AN4">
        <v>0</v>
      </c>
      <c r="AO4">
        <v>0</v>
      </c>
      <c r="AP4">
        <v>0</v>
      </c>
      <c r="AQ4">
        <v>0</v>
      </c>
      <c r="AR4">
        <v>0</v>
      </c>
      <c r="AS4">
        <v>0</v>
      </c>
      <c r="AT4">
        <v>0</v>
      </c>
    </row>
    <row r="5" spans="1:46" x14ac:dyDescent="0.45">
      <c r="A5" t="s">
        <v>10</v>
      </c>
      <c r="B5">
        <v>1</v>
      </c>
      <c r="C5">
        <v>1</v>
      </c>
      <c r="D5">
        <v>4008</v>
      </c>
      <c r="E5">
        <v>0</v>
      </c>
      <c r="F5">
        <v>36537</v>
      </c>
      <c r="G5">
        <v>0</v>
      </c>
      <c r="H5">
        <v>131</v>
      </c>
      <c r="I5">
        <v>0</v>
      </c>
      <c r="J5">
        <v>91792</v>
      </c>
      <c r="K5">
        <v>901</v>
      </c>
      <c r="L5">
        <v>3298</v>
      </c>
      <c r="M5">
        <v>26</v>
      </c>
      <c r="N5">
        <v>0</v>
      </c>
      <c r="O5">
        <v>0</v>
      </c>
      <c r="P5">
        <v>-1685</v>
      </c>
      <c r="Q5">
        <v>0</v>
      </c>
      <c r="R5">
        <v>0</v>
      </c>
      <c r="S5">
        <v>0</v>
      </c>
      <c r="T5">
        <v>0</v>
      </c>
      <c r="U5">
        <v>0</v>
      </c>
      <c r="V5">
        <v>0</v>
      </c>
      <c r="W5">
        <v>0</v>
      </c>
      <c r="X5">
        <v>0</v>
      </c>
      <c r="Y5">
        <v>0</v>
      </c>
      <c r="Z5">
        <v>0</v>
      </c>
      <c r="AA5">
        <v>0</v>
      </c>
      <c r="AB5">
        <v>0</v>
      </c>
      <c r="AC5">
        <v>0</v>
      </c>
      <c r="AD5">
        <v>0</v>
      </c>
      <c r="AE5">
        <v>0</v>
      </c>
      <c r="AF5">
        <v>0</v>
      </c>
      <c r="AG5">
        <v>0</v>
      </c>
      <c r="AH5">
        <v>0</v>
      </c>
      <c r="AI5">
        <v>0</v>
      </c>
      <c r="AJ5">
        <v>0</v>
      </c>
      <c r="AK5">
        <v>0</v>
      </c>
      <c r="AL5">
        <v>0</v>
      </c>
      <c r="AM5">
        <v>0</v>
      </c>
      <c r="AN5">
        <v>0</v>
      </c>
      <c r="AO5">
        <v>0</v>
      </c>
      <c r="AP5">
        <v>0</v>
      </c>
      <c r="AQ5">
        <v>0</v>
      </c>
      <c r="AR5">
        <v>0</v>
      </c>
      <c r="AS5">
        <v>0</v>
      </c>
      <c r="AT5">
        <v>0</v>
      </c>
    </row>
    <row r="6" spans="1:46" x14ac:dyDescent="0.45">
      <c r="A6" t="s">
        <v>10</v>
      </c>
      <c r="B6">
        <v>1</v>
      </c>
      <c r="C6">
        <v>1</v>
      </c>
      <c r="D6">
        <v>4009</v>
      </c>
      <c r="E6">
        <v>0</v>
      </c>
      <c r="F6">
        <v>31098</v>
      </c>
      <c r="G6">
        <v>0</v>
      </c>
      <c r="H6">
        <v>111</v>
      </c>
      <c r="I6">
        <v>0</v>
      </c>
      <c r="J6">
        <v>78128</v>
      </c>
      <c r="K6">
        <v>767</v>
      </c>
      <c r="L6">
        <v>2807</v>
      </c>
      <c r="M6">
        <v>22</v>
      </c>
      <c r="N6">
        <v>0</v>
      </c>
      <c r="O6">
        <v>0</v>
      </c>
      <c r="P6">
        <v>-1433</v>
      </c>
      <c r="Q6">
        <v>0</v>
      </c>
      <c r="R6">
        <v>0</v>
      </c>
      <c r="S6">
        <v>0</v>
      </c>
      <c r="T6">
        <v>0</v>
      </c>
      <c r="U6">
        <v>0</v>
      </c>
      <c r="V6">
        <v>0</v>
      </c>
      <c r="W6">
        <v>0</v>
      </c>
      <c r="X6">
        <v>0</v>
      </c>
      <c r="Y6">
        <v>0</v>
      </c>
      <c r="Z6">
        <v>0</v>
      </c>
      <c r="AA6">
        <v>0</v>
      </c>
      <c r="AB6">
        <v>0</v>
      </c>
      <c r="AC6">
        <v>0</v>
      </c>
      <c r="AD6">
        <v>0</v>
      </c>
      <c r="AE6">
        <v>0</v>
      </c>
      <c r="AF6">
        <v>0</v>
      </c>
      <c r="AG6">
        <v>0</v>
      </c>
      <c r="AH6">
        <v>0</v>
      </c>
      <c r="AI6">
        <v>0</v>
      </c>
      <c r="AJ6">
        <v>0</v>
      </c>
      <c r="AK6">
        <v>0</v>
      </c>
      <c r="AL6">
        <v>0</v>
      </c>
      <c r="AM6">
        <v>0</v>
      </c>
      <c r="AN6">
        <v>0</v>
      </c>
      <c r="AO6">
        <v>0</v>
      </c>
      <c r="AP6">
        <v>0</v>
      </c>
      <c r="AQ6">
        <v>0</v>
      </c>
      <c r="AR6">
        <v>0</v>
      </c>
      <c r="AS6">
        <v>0</v>
      </c>
      <c r="AT6">
        <v>0</v>
      </c>
    </row>
    <row r="7" spans="1:46" x14ac:dyDescent="0.45">
      <c r="A7" t="s">
        <v>10</v>
      </c>
      <c r="B7">
        <v>1</v>
      </c>
      <c r="C7">
        <v>1</v>
      </c>
      <c r="D7">
        <v>4010</v>
      </c>
      <c r="E7">
        <v>0</v>
      </c>
      <c r="F7">
        <v>0</v>
      </c>
      <c r="G7">
        <v>0</v>
      </c>
      <c r="H7">
        <v>0</v>
      </c>
      <c r="I7">
        <v>0</v>
      </c>
      <c r="J7">
        <v>0</v>
      </c>
      <c r="K7">
        <v>0</v>
      </c>
      <c r="L7">
        <v>0</v>
      </c>
      <c r="M7">
        <v>0</v>
      </c>
      <c r="N7">
        <v>0</v>
      </c>
      <c r="O7">
        <v>0</v>
      </c>
      <c r="P7">
        <v>0</v>
      </c>
      <c r="Q7">
        <v>51000</v>
      </c>
      <c r="R7">
        <v>0</v>
      </c>
      <c r="S7">
        <v>0</v>
      </c>
      <c r="T7">
        <v>0</v>
      </c>
      <c r="U7">
        <v>0</v>
      </c>
      <c r="V7">
        <v>0</v>
      </c>
      <c r="W7">
        <v>0</v>
      </c>
      <c r="X7">
        <v>0</v>
      </c>
      <c r="Y7">
        <v>0</v>
      </c>
      <c r="Z7">
        <v>0</v>
      </c>
      <c r="AA7">
        <v>0</v>
      </c>
      <c r="AB7">
        <v>0</v>
      </c>
      <c r="AC7">
        <v>0</v>
      </c>
      <c r="AD7">
        <v>0</v>
      </c>
      <c r="AE7">
        <v>0</v>
      </c>
      <c r="AF7">
        <v>0</v>
      </c>
      <c r="AG7">
        <v>0</v>
      </c>
      <c r="AH7">
        <v>0</v>
      </c>
      <c r="AI7">
        <v>0</v>
      </c>
      <c r="AJ7">
        <v>0</v>
      </c>
      <c r="AK7">
        <v>0</v>
      </c>
      <c r="AL7">
        <v>0</v>
      </c>
      <c r="AM7">
        <v>0</v>
      </c>
      <c r="AN7">
        <v>0</v>
      </c>
      <c r="AO7">
        <v>0</v>
      </c>
      <c r="AP7">
        <v>0</v>
      </c>
      <c r="AQ7">
        <v>0</v>
      </c>
      <c r="AR7">
        <v>0</v>
      </c>
      <c r="AS7">
        <v>0</v>
      </c>
      <c r="AT7">
        <v>0</v>
      </c>
    </row>
    <row r="8" spans="1:46" x14ac:dyDescent="0.45">
      <c r="A8" t="s">
        <v>10</v>
      </c>
      <c r="B8">
        <v>1</v>
      </c>
      <c r="C8">
        <v>1</v>
      </c>
      <c r="D8">
        <v>4015</v>
      </c>
      <c r="E8">
        <v>0</v>
      </c>
      <c r="F8">
        <v>0</v>
      </c>
      <c r="G8">
        <v>0</v>
      </c>
      <c r="H8">
        <v>11461</v>
      </c>
      <c r="I8">
        <v>0</v>
      </c>
      <c r="J8">
        <v>1539</v>
      </c>
      <c r="K8">
        <v>0</v>
      </c>
      <c r="L8">
        <v>0</v>
      </c>
      <c r="M8">
        <v>0</v>
      </c>
      <c r="N8">
        <v>0</v>
      </c>
      <c r="O8">
        <v>0</v>
      </c>
      <c r="P8">
        <v>0</v>
      </c>
      <c r="Q8">
        <v>0</v>
      </c>
      <c r="R8">
        <v>0</v>
      </c>
      <c r="S8">
        <v>0</v>
      </c>
      <c r="T8">
        <v>0</v>
      </c>
      <c r="U8">
        <v>0</v>
      </c>
      <c r="V8">
        <v>0</v>
      </c>
      <c r="W8">
        <v>0</v>
      </c>
      <c r="X8">
        <v>0</v>
      </c>
      <c r="Y8">
        <v>0</v>
      </c>
      <c r="Z8">
        <v>0</v>
      </c>
      <c r="AA8">
        <v>0</v>
      </c>
      <c r="AB8">
        <v>0</v>
      </c>
      <c r="AC8">
        <v>0</v>
      </c>
      <c r="AD8">
        <v>0</v>
      </c>
      <c r="AE8">
        <v>0</v>
      </c>
      <c r="AF8">
        <v>0</v>
      </c>
      <c r="AG8">
        <v>0</v>
      </c>
      <c r="AH8">
        <v>0</v>
      </c>
      <c r="AI8">
        <v>0</v>
      </c>
      <c r="AJ8">
        <v>0</v>
      </c>
      <c r="AK8">
        <v>0</v>
      </c>
      <c r="AL8">
        <v>0</v>
      </c>
      <c r="AM8">
        <v>0</v>
      </c>
      <c r="AN8">
        <v>0</v>
      </c>
      <c r="AO8">
        <v>0</v>
      </c>
      <c r="AP8">
        <v>0</v>
      </c>
      <c r="AQ8">
        <v>0</v>
      </c>
      <c r="AR8">
        <v>0</v>
      </c>
      <c r="AS8">
        <v>0</v>
      </c>
      <c r="AT8">
        <v>0</v>
      </c>
    </row>
    <row r="9" spans="1:46" x14ac:dyDescent="0.45">
      <c r="A9" t="s">
        <v>10</v>
      </c>
      <c r="B9">
        <v>1</v>
      </c>
      <c r="C9">
        <v>1</v>
      </c>
      <c r="D9">
        <v>4020</v>
      </c>
      <c r="E9">
        <v>0</v>
      </c>
      <c r="F9">
        <v>0</v>
      </c>
      <c r="G9">
        <v>0</v>
      </c>
      <c r="H9">
        <v>0</v>
      </c>
      <c r="I9">
        <v>1371</v>
      </c>
      <c r="J9">
        <v>0</v>
      </c>
      <c r="K9">
        <v>0</v>
      </c>
      <c r="L9">
        <v>0</v>
      </c>
      <c r="M9">
        <v>0</v>
      </c>
      <c r="N9">
        <v>0</v>
      </c>
      <c r="O9">
        <v>629</v>
      </c>
      <c r="P9">
        <v>0</v>
      </c>
      <c r="Q9">
        <v>0</v>
      </c>
      <c r="R9">
        <v>0</v>
      </c>
      <c r="S9">
        <v>0</v>
      </c>
      <c r="T9">
        <v>0</v>
      </c>
      <c r="U9">
        <v>0</v>
      </c>
      <c r="V9">
        <v>0</v>
      </c>
      <c r="W9">
        <v>0</v>
      </c>
      <c r="X9">
        <v>0</v>
      </c>
      <c r="Y9">
        <v>0</v>
      </c>
      <c r="Z9">
        <v>0</v>
      </c>
      <c r="AA9">
        <v>0</v>
      </c>
      <c r="AB9">
        <v>0</v>
      </c>
      <c r="AC9">
        <v>0</v>
      </c>
      <c r="AD9">
        <v>0</v>
      </c>
      <c r="AE9">
        <v>0</v>
      </c>
      <c r="AF9">
        <v>0</v>
      </c>
      <c r="AG9">
        <v>0</v>
      </c>
      <c r="AH9">
        <v>0</v>
      </c>
      <c r="AI9">
        <v>0</v>
      </c>
      <c r="AJ9">
        <v>0</v>
      </c>
      <c r="AK9">
        <v>0</v>
      </c>
      <c r="AL9">
        <v>0</v>
      </c>
      <c r="AM9">
        <v>0</v>
      </c>
      <c r="AN9">
        <v>0</v>
      </c>
      <c r="AO9">
        <v>0</v>
      </c>
      <c r="AP9">
        <v>0</v>
      </c>
      <c r="AQ9">
        <v>0</v>
      </c>
      <c r="AR9">
        <v>0</v>
      </c>
      <c r="AS9">
        <v>0</v>
      </c>
      <c r="AT9">
        <v>0</v>
      </c>
    </row>
    <row r="10" spans="1:46" x14ac:dyDescent="0.45">
      <c r="A10" t="s">
        <v>10</v>
      </c>
      <c r="B10">
        <v>1</v>
      </c>
      <c r="C10">
        <v>1</v>
      </c>
      <c r="D10">
        <v>4021</v>
      </c>
      <c r="E10">
        <v>0</v>
      </c>
      <c r="F10">
        <v>0</v>
      </c>
      <c r="G10">
        <v>0</v>
      </c>
      <c r="H10">
        <v>0</v>
      </c>
      <c r="I10">
        <v>1111</v>
      </c>
      <c r="J10">
        <v>0</v>
      </c>
      <c r="K10">
        <v>2222</v>
      </c>
      <c r="L10">
        <v>0</v>
      </c>
      <c r="M10">
        <v>0</v>
      </c>
      <c r="N10">
        <v>0</v>
      </c>
      <c r="O10">
        <v>1667</v>
      </c>
      <c r="P10">
        <v>0</v>
      </c>
      <c r="Q10">
        <v>0</v>
      </c>
      <c r="R10">
        <v>0</v>
      </c>
      <c r="S10">
        <v>0</v>
      </c>
      <c r="T10">
        <v>0</v>
      </c>
      <c r="U10">
        <v>0</v>
      </c>
      <c r="V10">
        <v>0</v>
      </c>
      <c r="W10">
        <v>0</v>
      </c>
      <c r="X10">
        <v>0</v>
      </c>
      <c r="Y10">
        <v>0</v>
      </c>
      <c r="Z10">
        <v>0</v>
      </c>
      <c r="AA10">
        <v>0</v>
      </c>
      <c r="AB10">
        <v>0</v>
      </c>
      <c r="AC10">
        <v>0</v>
      </c>
      <c r="AD10">
        <v>0</v>
      </c>
      <c r="AE10">
        <v>0</v>
      </c>
      <c r="AF10">
        <v>0</v>
      </c>
      <c r="AG10">
        <v>0</v>
      </c>
      <c r="AH10">
        <v>0</v>
      </c>
      <c r="AI10">
        <v>0</v>
      </c>
      <c r="AJ10">
        <v>0</v>
      </c>
      <c r="AK10">
        <v>0</v>
      </c>
      <c r="AL10">
        <v>0</v>
      </c>
      <c r="AM10">
        <v>0</v>
      </c>
      <c r="AN10">
        <v>0</v>
      </c>
      <c r="AO10">
        <v>0</v>
      </c>
      <c r="AP10">
        <v>0</v>
      </c>
      <c r="AQ10">
        <v>0</v>
      </c>
      <c r="AR10">
        <v>0</v>
      </c>
      <c r="AS10">
        <v>0</v>
      </c>
      <c r="AT10">
        <v>0</v>
      </c>
    </row>
    <row r="11" spans="1:46" x14ac:dyDescent="0.45">
      <c r="A11" t="s">
        <v>10</v>
      </c>
      <c r="B11">
        <v>1</v>
      </c>
      <c r="C11">
        <v>1</v>
      </c>
      <c r="D11">
        <v>4022</v>
      </c>
      <c r="E11">
        <v>0</v>
      </c>
      <c r="F11">
        <v>0</v>
      </c>
      <c r="G11">
        <v>0</v>
      </c>
      <c r="H11">
        <v>0</v>
      </c>
      <c r="I11">
        <v>0</v>
      </c>
      <c r="J11">
        <v>0</v>
      </c>
      <c r="K11">
        <v>1179</v>
      </c>
      <c r="L11">
        <v>0</v>
      </c>
      <c r="M11">
        <v>0</v>
      </c>
      <c r="N11">
        <v>0</v>
      </c>
      <c r="O11">
        <v>1821</v>
      </c>
      <c r="P11">
        <v>0</v>
      </c>
      <c r="Q11">
        <v>0</v>
      </c>
      <c r="R11">
        <v>0</v>
      </c>
      <c r="S11">
        <v>0</v>
      </c>
      <c r="T11">
        <v>0</v>
      </c>
      <c r="U11">
        <v>0</v>
      </c>
      <c r="V11">
        <v>0</v>
      </c>
      <c r="W11">
        <v>0</v>
      </c>
      <c r="X11">
        <v>0</v>
      </c>
      <c r="Y11">
        <v>0</v>
      </c>
      <c r="Z11">
        <v>0</v>
      </c>
      <c r="AA11">
        <v>0</v>
      </c>
      <c r="AB11">
        <v>0</v>
      </c>
      <c r="AC11">
        <v>0</v>
      </c>
      <c r="AD11">
        <v>0</v>
      </c>
      <c r="AE11">
        <v>0</v>
      </c>
      <c r="AF11">
        <v>0</v>
      </c>
      <c r="AG11">
        <v>0</v>
      </c>
      <c r="AH11">
        <v>0</v>
      </c>
      <c r="AI11">
        <v>0</v>
      </c>
      <c r="AJ11">
        <v>0</v>
      </c>
      <c r="AK11">
        <v>0</v>
      </c>
      <c r="AL11">
        <v>0</v>
      </c>
      <c r="AM11">
        <v>0</v>
      </c>
      <c r="AN11">
        <v>0</v>
      </c>
      <c r="AO11">
        <v>0</v>
      </c>
      <c r="AP11">
        <v>0</v>
      </c>
      <c r="AQ11">
        <v>0</v>
      </c>
      <c r="AR11">
        <v>0</v>
      </c>
      <c r="AS11">
        <v>0</v>
      </c>
      <c r="AT11">
        <v>0</v>
      </c>
    </row>
    <row r="12" spans="1:46" x14ac:dyDescent="0.45">
      <c r="A12" t="s">
        <v>10</v>
      </c>
      <c r="B12">
        <v>1</v>
      </c>
      <c r="C12">
        <v>1</v>
      </c>
      <c r="D12">
        <v>4023</v>
      </c>
      <c r="E12">
        <v>0</v>
      </c>
      <c r="F12">
        <v>0</v>
      </c>
      <c r="G12">
        <v>0</v>
      </c>
      <c r="H12">
        <v>0</v>
      </c>
      <c r="I12">
        <v>0</v>
      </c>
      <c r="J12">
        <v>0</v>
      </c>
      <c r="K12">
        <v>2754</v>
      </c>
      <c r="L12">
        <v>0</v>
      </c>
      <c r="M12">
        <v>0</v>
      </c>
      <c r="N12">
        <v>0</v>
      </c>
      <c r="O12">
        <v>746</v>
      </c>
      <c r="P12">
        <v>0</v>
      </c>
      <c r="Q12">
        <v>0</v>
      </c>
      <c r="R12">
        <v>0</v>
      </c>
      <c r="S12">
        <v>0</v>
      </c>
      <c r="T12">
        <v>0</v>
      </c>
      <c r="U12">
        <v>0</v>
      </c>
      <c r="V12">
        <v>0</v>
      </c>
      <c r="W12">
        <v>0</v>
      </c>
      <c r="X12">
        <v>0</v>
      </c>
      <c r="Y12">
        <v>0</v>
      </c>
      <c r="Z12">
        <v>0</v>
      </c>
      <c r="AA12">
        <v>0</v>
      </c>
      <c r="AB12">
        <v>0</v>
      </c>
      <c r="AC12">
        <v>0</v>
      </c>
      <c r="AD12">
        <v>0</v>
      </c>
      <c r="AE12">
        <v>0</v>
      </c>
      <c r="AF12">
        <v>0</v>
      </c>
      <c r="AG12">
        <v>0</v>
      </c>
      <c r="AH12">
        <v>0</v>
      </c>
      <c r="AI12">
        <v>0</v>
      </c>
      <c r="AJ12">
        <v>0</v>
      </c>
      <c r="AK12">
        <v>0</v>
      </c>
      <c r="AL12">
        <v>0</v>
      </c>
      <c r="AM12">
        <v>0</v>
      </c>
      <c r="AN12">
        <v>0</v>
      </c>
      <c r="AO12">
        <v>0</v>
      </c>
      <c r="AP12">
        <v>0</v>
      </c>
      <c r="AQ12">
        <v>0</v>
      </c>
      <c r="AR12">
        <v>0</v>
      </c>
      <c r="AS12">
        <v>0</v>
      </c>
      <c r="AT12">
        <v>0</v>
      </c>
    </row>
    <row r="13" spans="1:46" x14ac:dyDescent="0.45">
      <c r="A13" t="s">
        <v>10</v>
      </c>
      <c r="B13">
        <v>1</v>
      </c>
      <c r="C13">
        <v>1</v>
      </c>
      <c r="D13">
        <v>4025</v>
      </c>
      <c r="E13">
        <v>0</v>
      </c>
      <c r="F13">
        <v>0</v>
      </c>
      <c r="G13">
        <v>0</v>
      </c>
      <c r="H13">
        <v>865</v>
      </c>
      <c r="I13">
        <v>0</v>
      </c>
      <c r="J13">
        <v>2314</v>
      </c>
      <c r="K13">
        <v>0</v>
      </c>
      <c r="L13">
        <v>188</v>
      </c>
      <c r="M13">
        <v>0</v>
      </c>
      <c r="N13">
        <v>1633</v>
      </c>
      <c r="O13">
        <v>0</v>
      </c>
      <c r="P13">
        <v>0</v>
      </c>
      <c r="Q13">
        <v>0</v>
      </c>
      <c r="R13">
        <v>0</v>
      </c>
      <c r="S13">
        <v>0</v>
      </c>
      <c r="T13">
        <v>0</v>
      </c>
      <c r="U13">
        <v>0</v>
      </c>
      <c r="V13">
        <v>0</v>
      </c>
      <c r="W13">
        <v>0</v>
      </c>
      <c r="X13">
        <v>0</v>
      </c>
      <c r="Y13">
        <v>0</v>
      </c>
      <c r="Z13">
        <v>0</v>
      </c>
      <c r="AA13">
        <v>0</v>
      </c>
      <c r="AB13">
        <v>0</v>
      </c>
      <c r="AC13">
        <v>0</v>
      </c>
      <c r="AD13">
        <v>0</v>
      </c>
      <c r="AE13">
        <v>0</v>
      </c>
      <c r="AF13">
        <v>0</v>
      </c>
      <c r="AG13">
        <v>0</v>
      </c>
      <c r="AH13">
        <v>0</v>
      </c>
      <c r="AI13">
        <v>0</v>
      </c>
      <c r="AJ13">
        <v>0</v>
      </c>
      <c r="AK13">
        <v>0</v>
      </c>
      <c r="AL13">
        <v>0</v>
      </c>
      <c r="AM13">
        <v>0</v>
      </c>
      <c r="AN13">
        <v>0</v>
      </c>
      <c r="AO13">
        <v>0</v>
      </c>
      <c r="AP13">
        <v>0</v>
      </c>
      <c r="AQ13">
        <v>0</v>
      </c>
      <c r="AR13">
        <v>0</v>
      </c>
      <c r="AS13">
        <v>0</v>
      </c>
      <c r="AT13">
        <v>0</v>
      </c>
    </row>
    <row r="14" spans="1:46" x14ac:dyDescent="0.45">
      <c r="A14" t="s">
        <v>10</v>
      </c>
      <c r="B14">
        <v>1</v>
      </c>
      <c r="C14">
        <v>1</v>
      </c>
      <c r="D14">
        <v>4030</v>
      </c>
      <c r="E14">
        <v>0</v>
      </c>
      <c r="F14">
        <v>0</v>
      </c>
      <c r="G14">
        <v>0</v>
      </c>
      <c r="H14">
        <v>0</v>
      </c>
      <c r="I14">
        <v>12000</v>
      </c>
      <c r="J14">
        <v>0</v>
      </c>
      <c r="K14">
        <v>0</v>
      </c>
      <c r="L14">
        <v>0</v>
      </c>
      <c r="M14">
        <v>0</v>
      </c>
      <c r="N14">
        <v>0</v>
      </c>
      <c r="O14">
        <v>0</v>
      </c>
      <c r="P14">
        <v>0</v>
      </c>
      <c r="Q14">
        <v>0</v>
      </c>
      <c r="R14">
        <v>0</v>
      </c>
      <c r="S14">
        <v>0</v>
      </c>
      <c r="T14">
        <v>0</v>
      </c>
      <c r="U14">
        <v>0</v>
      </c>
      <c r="V14">
        <v>0</v>
      </c>
      <c r="W14">
        <v>0</v>
      </c>
      <c r="X14">
        <v>0</v>
      </c>
      <c r="Y14">
        <v>0</v>
      </c>
      <c r="Z14">
        <v>0</v>
      </c>
      <c r="AA14">
        <v>0</v>
      </c>
      <c r="AB14">
        <v>0</v>
      </c>
      <c r="AC14">
        <v>0</v>
      </c>
      <c r="AD14">
        <v>0</v>
      </c>
      <c r="AE14">
        <v>0</v>
      </c>
      <c r="AF14">
        <v>0</v>
      </c>
      <c r="AG14">
        <v>0</v>
      </c>
      <c r="AH14">
        <v>0</v>
      </c>
      <c r="AI14">
        <v>0</v>
      </c>
      <c r="AJ14">
        <v>0</v>
      </c>
      <c r="AK14">
        <v>0</v>
      </c>
      <c r="AL14">
        <v>0</v>
      </c>
      <c r="AM14">
        <v>0</v>
      </c>
      <c r="AN14">
        <v>0</v>
      </c>
      <c r="AO14">
        <v>0</v>
      </c>
      <c r="AP14">
        <v>0</v>
      </c>
      <c r="AQ14">
        <v>0</v>
      </c>
      <c r="AR14">
        <v>0</v>
      </c>
      <c r="AS14">
        <v>0</v>
      </c>
      <c r="AT14">
        <v>0</v>
      </c>
    </row>
    <row r="15" spans="1:46" x14ac:dyDescent="0.45">
      <c r="A15" t="s">
        <v>10</v>
      </c>
      <c r="B15">
        <v>1</v>
      </c>
      <c r="C15">
        <v>1</v>
      </c>
      <c r="D15">
        <v>4035</v>
      </c>
      <c r="E15">
        <v>0</v>
      </c>
      <c r="F15">
        <v>0</v>
      </c>
      <c r="G15">
        <v>0</v>
      </c>
      <c r="H15">
        <v>0</v>
      </c>
      <c r="I15">
        <v>0</v>
      </c>
      <c r="J15">
        <v>0</v>
      </c>
      <c r="K15">
        <v>0</v>
      </c>
      <c r="L15">
        <v>0</v>
      </c>
      <c r="M15">
        <v>0</v>
      </c>
      <c r="N15">
        <v>0</v>
      </c>
      <c r="O15">
        <v>0</v>
      </c>
      <c r="P15">
        <v>20000</v>
      </c>
      <c r="Q15">
        <v>0</v>
      </c>
      <c r="R15">
        <v>0</v>
      </c>
      <c r="S15">
        <v>0</v>
      </c>
      <c r="T15">
        <v>0</v>
      </c>
      <c r="U15">
        <v>0</v>
      </c>
      <c r="V15">
        <v>0</v>
      </c>
      <c r="W15">
        <v>0</v>
      </c>
      <c r="X15">
        <v>0</v>
      </c>
      <c r="Y15">
        <v>0</v>
      </c>
      <c r="Z15">
        <v>0</v>
      </c>
      <c r="AA15">
        <v>0</v>
      </c>
      <c r="AB15">
        <v>0</v>
      </c>
      <c r="AC15">
        <v>0</v>
      </c>
      <c r="AD15">
        <v>0</v>
      </c>
      <c r="AE15">
        <v>0</v>
      </c>
      <c r="AF15">
        <v>0</v>
      </c>
      <c r="AG15">
        <v>0</v>
      </c>
      <c r="AH15">
        <v>0</v>
      </c>
      <c r="AI15">
        <v>0</v>
      </c>
      <c r="AJ15">
        <v>0</v>
      </c>
      <c r="AK15">
        <v>0</v>
      </c>
      <c r="AL15">
        <v>0</v>
      </c>
      <c r="AM15">
        <v>0</v>
      </c>
      <c r="AN15">
        <v>0</v>
      </c>
      <c r="AO15">
        <v>0</v>
      </c>
      <c r="AP15">
        <v>0</v>
      </c>
      <c r="AQ15">
        <v>0</v>
      </c>
      <c r="AR15">
        <v>0</v>
      </c>
      <c r="AS15">
        <v>0</v>
      </c>
      <c r="AT15">
        <v>0</v>
      </c>
    </row>
    <row r="16" spans="1:46" x14ac:dyDescent="0.45">
      <c r="A16" t="s">
        <v>10</v>
      </c>
      <c r="B16">
        <v>1</v>
      </c>
      <c r="C16">
        <v>1</v>
      </c>
      <c r="D16">
        <v>4045</v>
      </c>
      <c r="E16">
        <v>0</v>
      </c>
      <c r="F16">
        <v>2500</v>
      </c>
      <c r="G16">
        <v>2500</v>
      </c>
      <c r="H16">
        <v>2500</v>
      </c>
      <c r="I16">
        <v>2500</v>
      </c>
      <c r="J16">
        <v>2500</v>
      </c>
      <c r="K16">
        <v>2500</v>
      </c>
      <c r="L16">
        <v>2500</v>
      </c>
      <c r="M16">
        <v>2500</v>
      </c>
      <c r="N16">
        <v>2500</v>
      </c>
      <c r="O16">
        <v>2500</v>
      </c>
      <c r="P16">
        <v>2500</v>
      </c>
      <c r="Q16">
        <v>2500</v>
      </c>
      <c r="R16">
        <v>0</v>
      </c>
      <c r="S16">
        <v>0</v>
      </c>
      <c r="T16">
        <v>0</v>
      </c>
      <c r="U16">
        <v>0</v>
      </c>
      <c r="V16">
        <v>0</v>
      </c>
      <c r="W16">
        <v>0</v>
      </c>
      <c r="X16">
        <v>0</v>
      </c>
      <c r="Y16">
        <v>0</v>
      </c>
      <c r="Z16">
        <v>0</v>
      </c>
      <c r="AA16">
        <v>0</v>
      </c>
      <c r="AB16">
        <v>0</v>
      </c>
      <c r="AC16">
        <v>0</v>
      </c>
      <c r="AD16">
        <v>0</v>
      </c>
      <c r="AE16">
        <v>0</v>
      </c>
      <c r="AF16">
        <v>0</v>
      </c>
      <c r="AG16">
        <v>0</v>
      </c>
      <c r="AH16">
        <v>0</v>
      </c>
      <c r="AI16">
        <v>0</v>
      </c>
      <c r="AJ16">
        <v>0</v>
      </c>
      <c r="AK16">
        <v>0</v>
      </c>
      <c r="AL16">
        <v>0</v>
      </c>
      <c r="AM16">
        <v>0</v>
      </c>
      <c r="AN16">
        <v>0</v>
      </c>
      <c r="AO16">
        <v>0</v>
      </c>
      <c r="AP16">
        <v>0</v>
      </c>
      <c r="AQ16">
        <v>0</v>
      </c>
      <c r="AR16">
        <v>0</v>
      </c>
      <c r="AS16">
        <v>0</v>
      </c>
      <c r="AT16">
        <v>0</v>
      </c>
    </row>
    <row r="17" spans="1:46" x14ac:dyDescent="0.45">
      <c r="A17" t="s">
        <v>10</v>
      </c>
      <c r="B17">
        <v>1</v>
      </c>
      <c r="C17">
        <v>1</v>
      </c>
      <c r="D17">
        <v>4046</v>
      </c>
      <c r="E17">
        <v>0</v>
      </c>
      <c r="F17">
        <v>0</v>
      </c>
      <c r="G17">
        <v>0</v>
      </c>
      <c r="H17">
        <v>0</v>
      </c>
      <c r="I17">
        <v>0</v>
      </c>
      <c r="J17">
        <v>620</v>
      </c>
      <c r="K17">
        <v>0</v>
      </c>
      <c r="L17">
        <v>4644</v>
      </c>
      <c r="M17">
        <v>413</v>
      </c>
      <c r="N17">
        <v>361</v>
      </c>
      <c r="O17">
        <v>723</v>
      </c>
      <c r="P17">
        <v>1239</v>
      </c>
      <c r="Q17">
        <v>0</v>
      </c>
      <c r="R17">
        <v>0</v>
      </c>
      <c r="S17">
        <v>0</v>
      </c>
      <c r="T17">
        <v>0</v>
      </c>
      <c r="U17">
        <v>0</v>
      </c>
      <c r="V17">
        <v>0</v>
      </c>
      <c r="W17">
        <v>0</v>
      </c>
      <c r="X17">
        <v>0</v>
      </c>
      <c r="Y17">
        <v>0</v>
      </c>
      <c r="Z17">
        <v>0</v>
      </c>
      <c r="AA17">
        <v>0</v>
      </c>
      <c r="AB17">
        <v>0</v>
      </c>
      <c r="AC17">
        <v>0</v>
      </c>
      <c r="AD17">
        <v>0</v>
      </c>
      <c r="AE17">
        <v>0</v>
      </c>
      <c r="AF17">
        <v>0</v>
      </c>
      <c r="AG17">
        <v>0</v>
      </c>
      <c r="AH17">
        <v>0</v>
      </c>
      <c r="AI17">
        <v>0</v>
      </c>
      <c r="AJ17">
        <v>0</v>
      </c>
      <c r="AK17">
        <v>0</v>
      </c>
      <c r="AL17">
        <v>0</v>
      </c>
      <c r="AM17">
        <v>0</v>
      </c>
      <c r="AN17">
        <v>0</v>
      </c>
      <c r="AO17">
        <v>0</v>
      </c>
      <c r="AP17">
        <v>0</v>
      </c>
      <c r="AQ17">
        <v>0</v>
      </c>
      <c r="AR17">
        <v>0</v>
      </c>
      <c r="AS17">
        <v>0</v>
      </c>
      <c r="AT17">
        <v>0</v>
      </c>
    </row>
    <row r="18" spans="1:46" x14ac:dyDescent="0.45">
      <c r="A18" t="s">
        <v>10</v>
      </c>
      <c r="B18">
        <v>1</v>
      </c>
      <c r="C18">
        <v>1</v>
      </c>
      <c r="D18">
        <v>4050</v>
      </c>
      <c r="E18">
        <v>0</v>
      </c>
      <c r="F18">
        <v>833</v>
      </c>
      <c r="G18">
        <v>833</v>
      </c>
      <c r="H18">
        <v>833</v>
      </c>
      <c r="I18">
        <v>833</v>
      </c>
      <c r="J18">
        <v>833</v>
      </c>
      <c r="K18">
        <v>833</v>
      </c>
      <c r="L18">
        <v>833</v>
      </c>
      <c r="M18">
        <v>833</v>
      </c>
      <c r="N18">
        <v>833</v>
      </c>
      <c r="O18">
        <v>833</v>
      </c>
      <c r="P18">
        <v>833</v>
      </c>
      <c r="Q18">
        <v>837</v>
      </c>
      <c r="R18">
        <v>0</v>
      </c>
      <c r="S18">
        <v>0</v>
      </c>
      <c r="T18">
        <v>0</v>
      </c>
      <c r="U18">
        <v>0</v>
      </c>
      <c r="V18">
        <v>0</v>
      </c>
      <c r="W18">
        <v>0</v>
      </c>
      <c r="X18">
        <v>0</v>
      </c>
      <c r="Y18">
        <v>0</v>
      </c>
      <c r="Z18">
        <v>0</v>
      </c>
      <c r="AA18">
        <v>0</v>
      </c>
      <c r="AB18">
        <v>0</v>
      </c>
      <c r="AC18">
        <v>0</v>
      </c>
      <c r="AD18">
        <v>0</v>
      </c>
      <c r="AE18">
        <v>0</v>
      </c>
      <c r="AF18">
        <v>0</v>
      </c>
      <c r="AG18">
        <v>0</v>
      </c>
      <c r="AH18">
        <v>0</v>
      </c>
      <c r="AI18">
        <v>0</v>
      </c>
      <c r="AJ18">
        <v>0</v>
      </c>
      <c r="AK18">
        <v>0</v>
      </c>
      <c r="AL18">
        <v>0</v>
      </c>
      <c r="AM18">
        <v>0</v>
      </c>
      <c r="AN18">
        <v>0</v>
      </c>
      <c r="AO18">
        <v>0</v>
      </c>
      <c r="AP18">
        <v>0</v>
      </c>
      <c r="AQ18">
        <v>0</v>
      </c>
      <c r="AR18">
        <v>0</v>
      </c>
      <c r="AS18">
        <v>0</v>
      </c>
      <c r="AT18">
        <v>0</v>
      </c>
    </row>
    <row r="19" spans="1:46" x14ac:dyDescent="0.45">
      <c r="A19" t="s">
        <v>10</v>
      </c>
      <c r="B19">
        <v>1</v>
      </c>
      <c r="C19">
        <v>1</v>
      </c>
      <c r="D19">
        <v>4070</v>
      </c>
      <c r="E19">
        <v>0</v>
      </c>
      <c r="F19">
        <v>18956</v>
      </c>
      <c r="G19">
        <v>48</v>
      </c>
      <c r="H19">
        <v>-402</v>
      </c>
      <c r="I19">
        <v>0</v>
      </c>
      <c r="J19">
        <v>151011</v>
      </c>
      <c r="K19">
        <v>3199</v>
      </c>
      <c r="L19">
        <v>12762</v>
      </c>
      <c r="M19">
        <v>0</v>
      </c>
      <c r="N19">
        <v>0</v>
      </c>
      <c r="O19">
        <v>-3574</v>
      </c>
      <c r="P19">
        <v>0</v>
      </c>
      <c r="Q19">
        <v>0</v>
      </c>
      <c r="R19">
        <v>0</v>
      </c>
      <c r="S19">
        <v>0</v>
      </c>
      <c r="T19">
        <v>0</v>
      </c>
      <c r="U19">
        <v>0</v>
      </c>
      <c r="V19">
        <v>0</v>
      </c>
      <c r="W19">
        <v>0</v>
      </c>
      <c r="X19">
        <v>0</v>
      </c>
      <c r="Y19">
        <v>0</v>
      </c>
      <c r="Z19">
        <v>0</v>
      </c>
      <c r="AA19">
        <v>0</v>
      </c>
      <c r="AB19">
        <v>0</v>
      </c>
      <c r="AC19">
        <v>0</v>
      </c>
      <c r="AD19">
        <v>0</v>
      </c>
      <c r="AE19">
        <v>0</v>
      </c>
      <c r="AF19">
        <v>0</v>
      </c>
      <c r="AG19">
        <v>0</v>
      </c>
      <c r="AH19">
        <v>0</v>
      </c>
      <c r="AI19">
        <v>0</v>
      </c>
      <c r="AJ19">
        <v>0</v>
      </c>
      <c r="AK19">
        <v>0</v>
      </c>
      <c r="AL19">
        <v>0</v>
      </c>
      <c r="AM19">
        <v>0</v>
      </c>
      <c r="AN19">
        <v>0</v>
      </c>
      <c r="AO19">
        <v>0</v>
      </c>
      <c r="AP19">
        <v>0</v>
      </c>
      <c r="AQ19">
        <v>0</v>
      </c>
      <c r="AR19">
        <v>0</v>
      </c>
      <c r="AS19">
        <v>0</v>
      </c>
      <c r="AT19">
        <v>0</v>
      </c>
    </row>
    <row r="20" spans="1:46" x14ac:dyDescent="0.45">
      <c r="A20" t="s">
        <v>10</v>
      </c>
      <c r="B20">
        <v>1</v>
      </c>
      <c r="C20">
        <v>1</v>
      </c>
      <c r="D20">
        <v>5001</v>
      </c>
      <c r="E20">
        <v>0</v>
      </c>
      <c r="F20">
        <v>18138</v>
      </c>
      <c r="G20">
        <v>17314</v>
      </c>
      <c r="H20">
        <v>18963</v>
      </c>
      <c r="I20">
        <v>18138</v>
      </c>
      <c r="J20">
        <v>17314</v>
      </c>
      <c r="K20">
        <v>18138</v>
      </c>
      <c r="L20">
        <v>18138</v>
      </c>
      <c r="M20">
        <v>18138</v>
      </c>
      <c r="N20">
        <v>16490</v>
      </c>
      <c r="O20">
        <v>18963</v>
      </c>
      <c r="P20">
        <v>16490</v>
      </c>
      <c r="Q20">
        <v>58966</v>
      </c>
      <c r="R20">
        <v>0</v>
      </c>
      <c r="S20">
        <v>0</v>
      </c>
      <c r="T20">
        <v>0</v>
      </c>
      <c r="U20">
        <v>0</v>
      </c>
      <c r="V20">
        <v>0</v>
      </c>
      <c r="W20">
        <v>0</v>
      </c>
      <c r="X20">
        <v>0</v>
      </c>
      <c r="Y20">
        <v>0</v>
      </c>
      <c r="Z20">
        <v>0</v>
      </c>
      <c r="AA20">
        <v>0</v>
      </c>
      <c r="AB20">
        <v>0</v>
      </c>
      <c r="AC20">
        <v>0</v>
      </c>
      <c r="AD20">
        <v>0</v>
      </c>
      <c r="AE20">
        <v>0</v>
      </c>
      <c r="AF20">
        <v>0</v>
      </c>
      <c r="AG20">
        <v>0</v>
      </c>
      <c r="AH20">
        <v>0</v>
      </c>
      <c r="AI20">
        <v>0</v>
      </c>
      <c r="AJ20">
        <v>0</v>
      </c>
      <c r="AK20">
        <v>0</v>
      </c>
      <c r="AL20">
        <v>0</v>
      </c>
      <c r="AM20">
        <v>0</v>
      </c>
      <c r="AN20">
        <v>0</v>
      </c>
      <c r="AO20">
        <v>0</v>
      </c>
      <c r="AP20">
        <v>0</v>
      </c>
      <c r="AQ20">
        <v>0</v>
      </c>
      <c r="AR20">
        <v>0</v>
      </c>
      <c r="AS20">
        <v>0</v>
      </c>
      <c r="AT20">
        <v>0</v>
      </c>
    </row>
    <row r="21" spans="1:46" x14ac:dyDescent="0.45">
      <c r="A21" t="s">
        <v>10</v>
      </c>
      <c r="B21">
        <v>1</v>
      </c>
      <c r="C21">
        <v>1</v>
      </c>
      <c r="D21">
        <v>5002</v>
      </c>
      <c r="E21">
        <v>0</v>
      </c>
      <c r="F21">
        <v>2019</v>
      </c>
      <c r="G21">
        <v>1927</v>
      </c>
      <c r="H21">
        <v>2111</v>
      </c>
      <c r="I21">
        <v>2019</v>
      </c>
      <c r="J21">
        <v>1927</v>
      </c>
      <c r="K21">
        <v>2019</v>
      </c>
      <c r="L21">
        <v>2019</v>
      </c>
      <c r="M21">
        <v>2019</v>
      </c>
      <c r="N21">
        <v>1835</v>
      </c>
      <c r="O21">
        <v>2111</v>
      </c>
      <c r="P21">
        <v>1835</v>
      </c>
      <c r="Q21">
        <v>6564</v>
      </c>
      <c r="R21">
        <v>0</v>
      </c>
      <c r="S21">
        <v>0</v>
      </c>
      <c r="T21">
        <v>0</v>
      </c>
      <c r="U21">
        <v>0</v>
      </c>
      <c r="V21">
        <v>0</v>
      </c>
      <c r="W21">
        <v>0</v>
      </c>
      <c r="X21">
        <v>0</v>
      </c>
      <c r="Y21">
        <v>0</v>
      </c>
      <c r="Z21">
        <v>0</v>
      </c>
      <c r="AA21">
        <v>0</v>
      </c>
      <c r="AB21">
        <v>0</v>
      </c>
      <c r="AC21">
        <v>0</v>
      </c>
      <c r="AD21">
        <v>0</v>
      </c>
      <c r="AE21">
        <v>0</v>
      </c>
      <c r="AF21">
        <v>0</v>
      </c>
      <c r="AG21">
        <v>0</v>
      </c>
      <c r="AH21">
        <v>0</v>
      </c>
      <c r="AI21">
        <v>0</v>
      </c>
      <c r="AJ21">
        <v>0</v>
      </c>
      <c r="AK21">
        <v>0</v>
      </c>
      <c r="AL21">
        <v>0</v>
      </c>
      <c r="AM21">
        <v>0</v>
      </c>
      <c r="AN21">
        <v>0</v>
      </c>
      <c r="AO21">
        <v>0</v>
      </c>
      <c r="AP21">
        <v>0</v>
      </c>
      <c r="AQ21">
        <v>0</v>
      </c>
      <c r="AR21">
        <v>0</v>
      </c>
      <c r="AS21">
        <v>0</v>
      </c>
      <c r="AT21">
        <v>0</v>
      </c>
    </row>
    <row r="22" spans="1:46" x14ac:dyDescent="0.45">
      <c r="A22" t="s">
        <v>10</v>
      </c>
      <c r="B22">
        <v>1</v>
      </c>
      <c r="C22">
        <v>1</v>
      </c>
      <c r="D22">
        <v>5010</v>
      </c>
      <c r="E22">
        <v>0</v>
      </c>
      <c r="F22">
        <v>69</v>
      </c>
      <c r="G22">
        <v>69</v>
      </c>
      <c r="H22">
        <v>69</v>
      </c>
      <c r="I22">
        <v>69</v>
      </c>
      <c r="J22">
        <v>69</v>
      </c>
      <c r="K22">
        <v>69</v>
      </c>
      <c r="L22">
        <v>69</v>
      </c>
      <c r="M22">
        <v>69</v>
      </c>
      <c r="N22">
        <v>69</v>
      </c>
      <c r="O22">
        <v>69</v>
      </c>
      <c r="P22">
        <v>69</v>
      </c>
      <c r="Q22">
        <v>66</v>
      </c>
      <c r="R22">
        <v>0</v>
      </c>
      <c r="S22">
        <v>0</v>
      </c>
      <c r="T22">
        <v>0</v>
      </c>
      <c r="U22">
        <v>0</v>
      </c>
      <c r="V22">
        <v>0</v>
      </c>
      <c r="W22">
        <v>0</v>
      </c>
      <c r="X22">
        <v>0</v>
      </c>
      <c r="Y22">
        <v>0</v>
      </c>
      <c r="Z22">
        <v>0</v>
      </c>
      <c r="AA22">
        <v>0</v>
      </c>
      <c r="AB22">
        <v>0</v>
      </c>
      <c r="AC22">
        <v>0</v>
      </c>
      <c r="AD22">
        <v>0</v>
      </c>
      <c r="AE22">
        <v>0</v>
      </c>
      <c r="AF22">
        <v>0</v>
      </c>
      <c r="AG22">
        <v>0</v>
      </c>
      <c r="AH22">
        <v>0</v>
      </c>
      <c r="AI22">
        <v>0</v>
      </c>
      <c r="AJ22">
        <v>0</v>
      </c>
      <c r="AK22">
        <v>0</v>
      </c>
      <c r="AL22">
        <v>0</v>
      </c>
      <c r="AM22">
        <v>0</v>
      </c>
      <c r="AN22">
        <v>0</v>
      </c>
      <c r="AO22">
        <v>0</v>
      </c>
      <c r="AP22">
        <v>0</v>
      </c>
      <c r="AQ22">
        <v>0</v>
      </c>
      <c r="AR22">
        <v>0</v>
      </c>
      <c r="AS22">
        <v>0</v>
      </c>
      <c r="AT22">
        <v>0</v>
      </c>
    </row>
    <row r="23" spans="1:46" x14ac:dyDescent="0.45">
      <c r="A23" t="s">
        <v>10</v>
      </c>
      <c r="B23">
        <v>1</v>
      </c>
      <c r="C23">
        <v>1</v>
      </c>
      <c r="D23">
        <v>5011</v>
      </c>
      <c r="E23">
        <v>0</v>
      </c>
      <c r="F23">
        <v>52</v>
      </c>
      <c r="G23">
        <v>52</v>
      </c>
      <c r="H23">
        <v>52</v>
      </c>
      <c r="I23">
        <v>52</v>
      </c>
      <c r="J23">
        <v>52</v>
      </c>
      <c r="K23">
        <v>52</v>
      </c>
      <c r="L23">
        <v>52</v>
      </c>
      <c r="M23">
        <v>52</v>
      </c>
      <c r="N23">
        <v>52</v>
      </c>
      <c r="O23">
        <v>52</v>
      </c>
      <c r="P23">
        <v>52</v>
      </c>
      <c r="Q23">
        <v>53</v>
      </c>
      <c r="R23">
        <v>0</v>
      </c>
      <c r="S23">
        <v>0</v>
      </c>
      <c r="T23">
        <v>0</v>
      </c>
      <c r="U23">
        <v>0</v>
      </c>
      <c r="V23">
        <v>0</v>
      </c>
      <c r="W23">
        <v>0</v>
      </c>
      <c r="X23">
        <v>0</v>
      </c>
      <c r="Y23">
        <v>0</v>
      </c>
      <c r="Z23">
        <v>0</v>
      </c>
      <c r="AA23">
        <v>0</v>
      </c>
      <c r="AB23">
        <v>0</v>
      </c>
      <c r="AC23">
        <v>0</v>
      </c>
      <c r="AD23">
        <v>0</v>
      </c>
      <c r="AE23">
        <v>0</v>
      </c>
      <c r="AF23">
        <v>0</v>
      </c>
      <c r="AG23">
        <v>0</v>
      </c>
      <c r="AH23">
        <v>0</v>
      </c>
      <c r="AI23">
        <v>0</v>
      </c>
      <c r="AJ23">
        <v>0</v>
      </c>
      <c r="AK23">
        <v>0</v>
      </c>
      <c r="AL23">
        <v>0</v>
      </c>
      <c r="AM23">
        <v>0</v>
      </c>
      <c r="AN23">
        <v>0</v>
      </c>
      <c r="AO23">
        <v>0</v>
      </c>
      <c r="AP23">
        <v>0</v>
      </c>
      <c r="AQ23">
        <v>0</v>
      </c>
      <c r="AR23">
        <v>0</v>
      </c>
      <c r="AS23">
        <v>0</v>
      </c>
      <c r="AT23">
        <v>0</v>
      </c>
    </row>
    <row r="24" spans="1:46" x14ac:dyDescent="0.45">
      <c r="A24" t="s">
        <v>10</v>
      </c>
      <c r="B24">
        <v>1</v>
      </c>
      <c r="C24">
        <v>1</v>
      </c>
      <c r="D24">
        <v>5013</v>
      </c>
      <c r="E24">
        <v>0</v>
      </c>
      <c r="F24">
        <v>52</v>
      </c>
      <c r="G24">
        <v>52</v>
      </c>
      <c r="H24">
        <v>52</v>
      </c>
      <c r="I24">
        <v>52</v>
      </c>
      <c r="J24">
        <v>52</v>
      </c>
      <c r="K24">
        <v>52</v>
      </c>
      <c r="L24">
        <v>52</v>
      </c>
      <c r="M24">
        <v>52</v>
      </c>
      <c r="N24">
        <v>52</v>
      </c>
      <c r="O24">
        <v>52</v>
      </c>
      <c r="P24">
        <v>52</v>
      </c>
      <c r="Q24">
        <v>53</v>
      </c>
      <c r="R24">
        <v>0</v>
      </c>
      <c r="S24">
        <v>0</v>
      </c>
      <c r="T24">
        <v>0</v>
      </c>
      <c r="U24">
        <v>0</v>
      </c>
      <c r="V24">
        <v>0</v>
      </c>
      <c r="W24">
        <v>0</v>
      </c>
      <c r="X24">
        <v>0</v>
      </c>
      <c r="Y24">
        <v>0</v>
      </c>
      <c r="Z24">
        <v>0</v>
      </c>
      <c r="AA24">
        <v>0</v>
      </c>
      <c r="AB24">
        <v>0</v>
      </c>
      <c r="AC24">
        <v>0</v>
      </c>
      <c r="AD24">
        <v>0</v>
      </c>
      <c r="AE24">
        <v>0</v>
      </c>
      <c r="AF24">
        <v>0</v>
      </c>
      <c r="AG24">
        <v>0</v>
      </c>
      <c r="AH24">
        <v>0</v>
      </c>
      <c r="AI24">
        <v>0</v>
      </c>
      <c r="AJ24">
        <v>0</v>
      </c>
      <c r="AK24">
        <v>0</v>
      </c>
      <c r="AL24">
        <v>0</v>
      </c>
      <c r="AM24">
        <v>0</v>
      </c>
      <c r="AN24">
        <v>0</v>
      </c>
      <c r="AO24">
        <v>0</v>
      </c>
      <c r="AP24">
        <v>0</v>
      </c>
      <c r="AQ24">
        <v>0</v>
      </c>
      <c r="AR24">
        <v>0</v>
      </c>
      <c r="AS24">
        <v>0</v>
      </c>
      <c r="AT24">
        <v>0</v>
      </c>
    </row>
    <row r="25" spans="1:46" x14ac:dyDescent="0.45">
      <c r="A25" t="s">
        <v>10</v>
      </c>
      <c r="B25">
        <v>1</v>
      </c>
      <c r="C25">
        <v>1</v>
      </c>
      <c r="D25">
        <v>5014</v>
      </c>
      <c r="E25">
        <v>0</v>
      </c>
      <c r="F25">
        <v>52</v>
      </c>
      <c r="G25">
        <v>52</v>
      </c>
      <c r="H25">
        <v>52</v>
      </c>
      <c r="I25">
        <v>52</v>
      </c>
      <c r="J25">
        <v>52</v>
      </c>
      <c r="K25">
        <v>52</v>
      </c>
      <c r="L25">
        <v>52</v>
      </c>
      <c r="M25">
        <v>52</v>
      </c>
      <c r="N25">
        <v>52</v>
      </c>
      <c r="O25">
        <v>52</v>
      </c>
      <c r="P25">
        <v>52</v>
      </c>
      <c r="Q25">
        <v>53</v>
      </c>
      <c r="R25">
        <v>0</v>
      </c>
      <c r="S25">
        <v>0</v>
      </c>
      <c r="T25">
        <v>0</v>
      </c>
      <c r="U25">
        <v>0</v>
      </c>
      <c r="V25">
        <v>0</v>
      </c>
      <c r="W25">
        <v>0</v>
      </c>
      <c r="X25">
        <v>0</v>
      </c>
      <c r="Y25">
        <v>0</v>
      </c>
      <c r="Z25">
        <v>0</v>
      </c>
      <c r="AA25">
        <v>0</v>
      </c>
      <c r="AB25">
        <v>0</v>
      </c>
      <c r="AC25">
        <v>0</v>
      </c>
      <c r="AD25">
        <v>0</v>
      </c>
      <c r="AE25">
        <v>0</v>
      </c>
      <c r="AF25">
        <v>0</v>
      </c>
      <c r="AG25">
        <v>0</v>
      </c>
      <c r="AH25">
        <v>0</v>
      </c>
      <c r="AI25">
        <v>0</v>
      </c>
      <c r="AJ25">
        <v>0</v>
      </c>
      <c r="AK25">
        <v>0</v>
      </c>
      <c r="AL25">
        <v>0</v>
      </c>
      <c r="AM25">
        <v>0</v>
      </c>
      <c r="AN25">
        <v>0</v>
      </c>
      <c r="AO25">
        <v>0</v>
      </c>
      <c r="AP25">
        <v>0</v>
      </c>
      <c r="AQ25">
        <v>0</v>
      </c>
      <c r="AR25">
        <v>0</v>
      </c>
      <c r="AS25">
        <v>0</v>
      </c>
      <c r="AT25">
        <v>0</v>
      </c>
    </row>
    <row r="26" spans="1:46" x14ac:dyDescent="0.45">
      <c r="A26" t="s">
        <v>10</v>
      </c>
      <c r="B26">
        <v>1</v>
      </c>
      <c r="C26">
        <v>1</v>
      </c>
      <c r="D26">
        <v>5020</v>
      </c>
      <c r="E26">
        <v>0</v>
      </c>
      <c r="F26">
        <v>52</v>
      </c>
      <c r="G26">
        <v>52</v>
      </c>
      <c r="H26">
        <v>52</v>
      </c>
      <c r="I26">
        <v>52</v>
      </c>
      <c r="J26">
        <v>52</v>
      </c>
      <c r="K26">
        <v>52</v>
      </c>
      <c r="L26">
        <v>52</v>
      </c>
      <c r="M26">
        <v>52</v>
      </c>
      <c r="N26">
        <v>52</v>
      </c>
      <c r="O26">
        <v>52</v>
      </c>
      <c r="P26">
        <v>52</v>
      </c>
      <c r="Q26">
        <v>53</v>
      </c>
      <c r="R26">
        <v>0</v>
      </c>
      <c r="S26">
        <v>0</v>
      </c>
      <c r="T26">
        <v>0</v>
      </c>
      <c r="U26">
        <v>0</v>
      </c>
      <c r="V26">
        <v>0</v>
      </c>
      <c r="W26">
        <v>0</v>
      </c>
      <c r="X26">
        <v>0</v>
      </c>
      <c r="Y26">
        <v>0</v>
      </c>
      <c r="Z26">
        <v>0</v>
      </c>
      <c r="AA26">
        <v>0</v>
      </c>
      <c r="AB26">
        <v>0</v>
      </c>
      <c r="AC26">
        <v>0</v>
      </c>
      <c r="AD26">
        <v>0</v>
      </c>
      <c r="AE26">
        <v>0</v>
      </c>
      <c r="AF26">
        <v>0</v>
      </c>
      <c r="AG26">
        <v>0</v>
      </c>
      <c r="AH26">
        <v>0</v>
      </c>
      <c r="AI26">
        <v>0</v>
      </c>
      <c r="AJ26">
        <v>0</v>
      </c>
      <c r="AK26">
        <v>0</v>
      </c>
      <c r="AL26">
        <v>0</v>
      </c>
      <c r="AM26">
        <v>0</v>
      </c>
      <c r="AN26">
        <v>0</v>
      </c>
      <c r="AO26">
        <v>0</v>
      </c>
      <c r="AP26">
        <v>0</v>
      </c>
      <c r="AQ26">
        <v>0</v>
      </c>
      <c r="AR26">
        <v>0</v>
      </c>
      <c r="AS26">
        <v>0</v>
      </c>
      <c r="AT26">
        <v>0</v>
      </c>
    </row>
    <row r="27" spans="1:46" x14ac:dyDescent="0.45">
      <c r="A27" t="s">
        <v>10</v>
      </c>
      <c r="B27">
        <v>1</v>
      </c>
      <c r="C27">
        <v>1</v>
      </c>
      <c r="D27">
        <v>5021</v>
      </c>
      <c r="E27">
        <v>0</v>
      </c>
      <c r="F27">
        <v>52</v>
      </c>
      <c r="G27">
        <v>52</v>
      </c>
      <c r="H27">
        <v>52</v>
      </c>
      <c r="I27">
        <v>52</v>
      </c>
      <c r="J27">
        <v>52</v>
      </c>
      <c r="K27">
        <v>52</v>
      </c>
      <c r="L27">
        <v>52</v>
      </c>
      <c r="M27">
        <v>52</v>
      </c>
      <c r="N27">
        <v>52</v>
      </c>
      <c r="O27">
        <v>52</v>
      </c>
      <c r="P27">
        <v>52</v>
      </c>
      <c r="Q27">
        <v>53</v>
      </c>
      <c r="R27">
        <v>0</v>
      </c>
      <c r="S27">
        <v>0</v>
      </c>
      <c r="T27">
        <v>0</v>
      </c>
      <c r="U27">
        <v>0</v>
      </c>
      <c r="V27">
        <v>0</v>
      </c>
      <c r="W27">
        <v>0</v>
      </c>
      <c r="X27">
        <v>0</v>
      </c>
      <c r="Y27">
        <v>0</v>
      </c>
      <c r="Z27">
        <v>0</v>
      </c>
      <c r="AA27">
        <v>0</v>
      </c>
      <c r="AB27">
        <v>0</v>
      </c>
      <c r="AC27">
        <v>0</v>
      </c>
      <c r="AD27">
        <v>0</v>
      </c>
      <c r="AE27">
        <v>0</v>
      </c>
      <c r="AF27">
        <v>0</v>
      </c>
      <c r="AG27">
        <v>0</v>
      </c>
      <c r="AH27">
        <v>0</v>
      </c>
      <c r="AI27">
        <v>0</v>
      </c>
      <c r="AJ27">
        <v>0</v>
      </c>
      <c r="AK27">
        <v>0</v>
      </c>
      <c r="AL27">
        <v>0</v>
      </c>
      <c r="AM27">
        <v>0</v>
      </c>
      <c r="AN27">
        <v>0</v>
      </c>
      <c r="AO27">
        <v>0</v>
      </c>
      <c r="AP27">
        <v>0</v>
      </c>
      <c r="AQ27">
        <v>0</v>
      </c>
      <c r="AR27">
        <v>0</v>
      </c>
      <c r="AS27">
        <v>0</v>
      </c>
      <c r="AT27">
        <v>0</v>
      </c>
    </row>
    <row r="28" spans="1:46" x14ac:dyDescent="0.45">
      <c r="A28" t="s">
        <v>10</v>
      </c>
      <c r="B28">
        <v>1</v>
      </c>
      <c r="C28">
        <v>1</v>
      </c>
      <c r="D28">
        <v>5022</v>
      </c>
      <c r="E28">
        <v>0</v>
      </c>
      <c r="F28">
        <v>52</v>
      </c>
      <c r="G28">
        <v>52</v>
      </c>
      <c r="H28">
        <v>52</v>
      </c>
      <c r="I28">
        <v>52</v>
      </c>
      <c r="J28">
        <v>52</v>
      </c>
      <c r="K28">
        <v>52</v>
      </c>
      <c r="L28">
        <v>52</v>
      </c>
      <c r="M28">
        <v>52</v>
      </c>
      <c r="N28">
        <v>52</v>
      </c>
      <c r="O28">
        <v>52</v>
      </c>
      <c r="P28">
        <v>52</v>
      </c>
      <c r="Q28">
        <v>53</v>
      </c>
      <c r="R28">
        <v>0</v>
      </c>
      <c r="S28">
        <v>0</v>
      </c>
      <c r="T28">
        <v>0</v>
      </c>
      <c r="U28">
        <v>0</v>
      </c>
      <c r="V28">
        <v>0</v>
      </c>
      <c r="W28">
        <v>0</v>
      </c>
      <c r="X28">
        <v>0</v>
      </c>
      <c r="Y28">
        <v>0</v>
      </c>
      <c r="Z28">
        <v>0</v>
      </c>
      <c r="AA28">
        <v>0</v>
      </c>
      <c r="AB28">
        <v>0</v>
      </c>
      <c r="AC28">
        <v>0</v>
      </c>
      <c r="AD28">
        <v>0</v>
      </c>
      <c r="AE28">
        <v>0</v>
      </c>
      <c r="AF28">
        <v>0</v>
      </c>
      <c r="AG28">
        <v>0</v>
      </c>
      <c r="AH28">
        <v>0</v>
      </c>
      <c r="AI28">
        <v>0</v>
      </c>
      <c r="AJ28">
        <v>0</v>
      </c>
      <c r="AK28">
        <v>0</v>
      </c>
      <c r="AL28">
        <v>0</v>
      </c>
      <c r="AM28">
        <v>0</v>
      </c>
      <c r="AN28">
        <v>0</v>
      </c>
      <c r="AO28">
        <v>0</v>
      </c>
      <c r="AP28">
        <v>0</v>
      </c>
      <c r="AQ28">
        <v>0</v>
      </c>
      <c r="AR28">
        <v>0</v>
      </c>
      <c r="AS28">
        <v>0</v>
      </c>
      <c r="AT28">
        <v>0</v>
      </c>
    </row>
    <row r="29" spans="1:46" x14ac:dyDescent="0.45">
      <c r="A29" t="s">
        <v>10</v>
      </c>
      <c r="B29">
        <v>1</v>
      </c>
      <c r="C29">
        <v>1</v>
      </c>
      <c r="D29">
        <v>5023</v>
      </c>
      <c r="E29">
        <v>0</v>
      </c>
      <c r="F29">
        <v>52</v>
      </c>
      <c r="G29">
        <v>52</v>
      </c>
      <c r="H29">
        <v>52</v>
      </c>
      <c r="I29">
        <v>52</v>
      </c>
      <c r="J29">
        <v>52</v>
      </c>
      <c r="K29">
        <v>52</v>
      </c>
      <c r="L29">
        <v>52</v>
      </c>
      <c r="M29">
        <v>52</v>
      </c>
      <c r="N29">
        <v>52</v>
      </c>
      <c r="O29">
        <v>52</v>
      </c>
      <c r="P29">
        <v>52</v>
      </c>
      <c r="Q29">
        <v>53</v>
      </c>
      <c r="R29">
        <v>0</v>
      </c>
      <c r="S29">
        <v>0</v>
      </c>
      <c r="T29">
        <v>0</v>
      </c>
      <c r="U29">
        <v>0</v>
      </c>
      <c r="V29">
        <v>0</v>
      </c>
      <c r="W29">
        <v>0</v>
      </c>
      <c r="X29">
        <v>0</v>
      </c>
      <c r="Y29">
        <v>0</v>
      </c>
      <c r="Z29">
        <v>0</v>
      </c>
      <c r="AA29">
        <v>0</v>
      </c>
      <c r="AB29">
        <v>0</v>
      </c>
      <c r="AC29">
        <v>0</v>
      </c>
      <c r="AD29">
        <v>0</v>
      </c>
      <c r="AE29">
        <v>0</v>
      </c>
      <c r="AF29">
        <v>0</v>
      </c>
      <c r="AG29">
        <v>0</v>
      </c>
      <c r="AH29">
        <v>0</v>
      </c>
      <c r="AI29">
        <v>0</v>
      </c>
      <c r="AJ29">
        <v>0</v>
      </c>
      <c r="AK29">
        <v>0</v>
      </c>
      <c r="AL29">
        <v>0</v>
      </c>
      <c r="AM29">
        <v>0</v>
      </c>
      <c r="AN29">
        <v>0</v>
      </c>
      <c r="AO29">
        <v>0</v>
      </c>
      <c r="AP29">
        <v>0</v>
      </c>
      <c r="AQ29">
        <v>0</v>
      </c>
      <c r="AR29">
        <v>0</v>
      </c>
      <c r="AS29">
        <v>0</v>
      </c>
      <c r="AT29">
        <v>0</v>
      </c>
    </row>
    <row r="30" spans="1:46" x14ac:dyDescent="0.45">
      <c r="A30" t="s">
        <v>10</v>
      </c>
      <c r="B30">
        <v>1</v>
      </c>
      <c r="C30">
        <v>1</v>
      </c>
      <c r="D30">
        <v>5024</v>
      </c>
      <c r="E30">
        <v>0</v>
      </c>
      <c r="F30">
        <v>42</v>
      </c>
      <c r="G30">
        <v>42</v>
      </c>
      <c r="H30">
        <v>42</v>
      </c>
      <c r="I30">
        <v>42</v>
      </c>
      <c r="J30">
        <v>42</v>
      </c>
      <c r="K30">
        <v>42</v>
      </c>
      <c r="L30">
        <v>42</v>
      </c>
      <c r="M30">
        <v>42</v>
      </c>
      <c r="N30">
        <v>42</v>
      </c>
      <c r="O30">
        <v>42</v>
      </c>
      <c r="P30">
        <v>42</v>
      </c>
      <c r="Q30">
        <v>38</v>
      </c>
      <c r="R30">
        <v>0</v>
      </c>
      <c r="S30">
        <v>0</v>
      </c>
      <c r="T30">
        <v>0</v>
      </c>
      <c r="U30">
        <v>0</v>
      </c>
      <c r="V30">
        <v>0</v>
      </c>
      <c r="W30">
        <v>0</v>
      </c>
      <c r="X30">
        <v>0</v>
      </c>
      <c r="Y30">
        <v>0</v>
      </c>
      <c r="Z30">
        <v>0</v>
      </c>
      <c r="AA30">
        <v>0</v>
      </c>
      <c r="AB30">
        <v>0</v>
      </c>
      <c r="AC30">
        <v>0</v>
      </c>
      <c r="AD30">
        <v>0</v>
      </c>
      <c r="AE30">
        <v>0</v>
      </c>
      <c r="AF30">
        <v>0</v>
      </c>
      <c r="AG30">
        <v>0</v>
      </c>
      <c r="AH30">
        <v>0</v>
      </c>
      <c r="AI30">
        <v>0</v>
      </c>
      <c r="AJ30">
        <v>0</v>
      </c>
      <c r="AK30">
        <v>0</v>
      </c>
      <c r="AL30">
        <v>0</v>
      </c>
      <c r="AM30">
        <v>0</v>
      </c>
      <c r="AN30">
        <v>0</v>
      </c>
      <c r="AO30">
        <v>0</v>
      </c>
      <c r="AP30">
        <v>0</v>
      </c>
      <c r="AQ30">
        <v>0</v>
      </c>
      <c r="AR30">
        <v>0</v>
      </c>
      <c r="AS30">
        <v>0</v>
      </c>
      <c r="AT30">
        <v>0</v>
      </c>
    </row>
    <row r="31" spans="1:46" x14ac:dyDescent="0.45">
      <c r="A31" t="s">
        <v>10</v>
      </c>
      <c r="B31">
        <v>1</v>
      </c>
      <c r="C31">
        <v>1</v>
      </c>
      <c r="D31">
        <v>5025</v>
      </c>
      <c r="E31">
        <v>0</v>
      </c>
      <c r="F31">
        <v>267</v>
      </c>
      <c r="G31">
        <v>267</v>
      </c>
      <c r="H31">
        <v>267</v>
      </c>
      <c r="I31">
        <v>267</v>
      </c>
      <c r="J31">
        <v>267</v>
      </c>
      <c r="K31">
        <v>267</v>
      </c>
      <c r="L31">
        <v>267</v>
      </c>
      <c r="M31">
        <v>267</v>
      </c>
      <c r="N31">
        <v>267</v>
      </c>
      <c r="O31">
        <v>267</v>
      </c>
      <c r="P31">
        <v>267</v>
      </c>
      <c r="Q31">
        <v>263</v>
      </c>
      <c r="R31">
        <v>0</v>
      </c>
      <c r="S31">
        <v>0</v>
      </c>
      <c r="T31">
        <v>0</v>
      </c>
      <c r="U31">
        <v>0</v>
      </c>
      <c r="V31">
        <v>0</v>
      </c>
      <c r="W31">
        <v>0</v>
      </c>
      <c r="X31">
        <v>0</v>
      </c>
      <c r="Y31">
        <v>0</v>
      </c>
      <c r="Z31">
        <v>0</v>
      </c>
      <c r="AA31">
        <v>0</v>
      </c>
      <c r="AB31">
        <v>0</v>
      </c>
      <c r="AC31">
        <v>0</v>
      </c>
      <c r="AD31">
        <v>0</v>
      </c>
      <c r="AE31">
        <v>0</v>
      </c>
      <c r="AF31">
        <v>0</v>
      </c>
      <c r="AG31">
        <v>0</v>
      </c>
      <c r="AH31">
        <v>0</v>
      </c>
      <c r="AI31">
        <v>0</v>
      </c>
      <c r="AJ31">
        <v>0</v>
      </c>
      <c r="AK31">
        <v>0</v>
      </c>
      <c r="AL31">
        <v>0</v>
      </c>
      <c r="AM31">
        <v>0</v>
      </c>
      <c r="AN31">
        <v>0</v>
      </c>
      <c r="AO31">
        <v>0</v>
      </c>
      <c r="AP31">
        <v>0</v>
      </c>
      <c r="AQ31">
        <v>0</v>
      </c>
      <c r="AR31">
        <v>0</v>
      </c>
      <c r="AS31">
        <v>0</v>
      </c>
      <c r="AT31">
        <v>0</v>
      </c>
    </row>
    <row r="32" spans="1:46" x14ac:dyDescent="0.45">
      <c r="A32" t="s">
        <v>10</v>
      </c>
      <c r="B32">
        <v>1</v>
      </c>
      <c r="C32">
        <v>1</v>
      </c>
      <c r="D32">
        <v>5100</v>
      </c>
      <c r="E32">
        <v>0</v>
      </c>
      <c r="F32">
        <v>0</v>
      </c>
      <c r="G32">
        <v>0</v>
      </c>
      <c r="H32">
        <v>0</v>
      </c>
      <c r="I32">
        <v>0</v>
      </c>
      <c r="J32">
        <v>0</v>
      </c>
      <c r="K32">
        <v>0</v>
      </c>
      <c r="L32">
        <v>1750</v>
      </c>
      <c r="M32">
        <v>0</v>
      </c>
      <c r="N32">
        <v>1268</v>
      </c>
      <c r="O32">
        <v>0</v>
      </c>
      <c r="P32">
        <v>0</v>
      </c>
      <c r="Q32">
        <v>1982</v>
      </c>
      <c r="R32">
        <v>0</v>
      </c>
      <c r="S32">
        <v>0</v>
      </c>
      <c r="T32">
        <v>0</v>
      </c>
      <c r="U32">
        <v>0</v>
      </c>
      <c r="V32">
        <v>0</v>
      </c>
      <c r="W32">
        <v>0</v>
      </c>
      <c r="X32">
        <v>0</v>
      </c>
      <c r="Y32">
        <v>0</v>
      </c>
      <c r="Z32">
        <v>0</v>
      </c>
      <c r="AA32">
        <v>0</v>
      </c>
      <c r="AB32">
        <v>0</v>
      </c>
      <c r="AC32">
        <v>0</v>
      </c>
      <c r="AD32">
        <v>0</v>
      </c>
      <c r="AE32">
        <v>0</v>
      </c>
      <c r="AF32">
        <v>0</v>
      </c>
      <c r="AG32">
        <v>0</v>
      </c>
      <c r="AH32">
        <v>0</v>
      </c>
      <c r="AI32">
        <v>0</v>
      </c>
      <c r="AJ32">
        <v>0</v>
      </c>
      <c r="AK32">
        <v>0</v>
      </c>
      <c r="AL32">
        <v>0</v>
      </c>
      <c r="AM32">
        <v>0</v>
      </c>
      <c r="AN32">
        <v>0</v>
      </c>
      <c r="AO32">
        <v>0</v>
      </c>
      <c r="AP32">
        <v>0</v>
      </c>
      <c r="AQ32">
        <v>0</v>
      </c>
      <c r="AR32">
        <v>0</v>
      </c>
      <c r="AS32">
        <v>0</v>
      </c>
      <c r="AT32">
        <v>0</v>
      </c>
    </row>
    <row r="33" spans="1:46" x14ac:dyDescent="0.45">
      <c r="A33" t="s">
        <v>10</v>
      </c>
      <c r="B33">
        <v>1</v>
      </c>
      <c r="C33">
        <v>1</v>
      </c>
      <c r="D33">
        <v>5101</v>
      </c>
      <c r="E33">
        <v>0</v>
      </c>
      <c r="F33">
        <v>0</v>
      </c>
      <c r="G33">
        <v>0</v>
      </c>
      <c r="H33">
        <v>0</v>
      </c>
      <c r="I33">
        <v>0</v>
      </c>
      <c r="J33">
        <v>0</v>
      </c>
      <c r="K33">
        <v>0</v>
      </c>
      <c r="L33">
        <v>0</v>
      </c>
      <c r="M33">
        <v>845</v>
      </c>
      <c r="N33">
        <v>0</v>
      </c>
      <c r="O33">
        <v>0</v>
      </c>
      <c r="P33">
        <v>0</v>
      </c>
      <c r="Q33">
        <v>1155</v>
      </c>
      <c r="R33">
        <v>0</v>
      </c>
      <c r="S33">
        <v>0</v>
      </c>
      <c r="T33">
        <v>0</v>
      </c>
      <c r="U33">
        <v>0</v>
      </c>
      <c r="V33">
        <v>0</v>
      </c>
      <c r="W33">
        <v>0</v>
      </c>
      <c r="X33">
        <v>0</v>
      </c>
      <c r="Y33">
        <v>0</v>
      </c>
      <c r="Z33">
        <v>0</v>
      </c>
      <c r="AA33">
        <v>0</v>
      </c>
      <c r="AB33">
        <v>0</v>
      </c>
      <c r="AC33">
        <v>0</v>
      </c>
      <c r="AD33">
        <v>0</v>
      </c>
      <c r="AE33">
        <v>0</v>
      </c>
      <c r="AF33">
        <v>0</v>
      </c>
      <c r="AG33">
        <v>0</v>
      </c>
      <c r="AH33">
        <v>0</v>
      </c>
      <c r="AI33">
        <v>0</v>
      </c>
      <c r="AJ33">
        <v>0</v>
      </c>
      <c r="AK33">
        <v>0</v>
      </c>
      <c r="AL33">
        <v>0</v>
      </c>
      <c r="AM33">
        <v>0</v>
      </c>
      <c r="AN33">
        <v>0</v>
      </c>
      <c r="AO33">
        <v>0</v>
      </c>
      <c r="AP33">
        <v>0</v>
      </c>
      <c r="AQ33">
        <v>0</v>
      </c>
      <c r="AR33">
        <v>0</v>
      </c>
      <c r="AS33">
        <v>0</v>
      </c>
      <c r="AT33">
        <v>0</v>
      </c>
    </row>
    <row r="34" spans="1:46" x14ac:dyDescent="0.45">
      <c r="A34" t="s">
        <v>10</v>
      </c>
      <c r="B34">
        <v>1</v>
      </c>
      <c r="C34">
        <v>1</v>
      </c>
      <c r="D34">
        <v>5105</v>
      </c>
      <c r="E34">
        <v>0</v>
      </c>
      <c r="F34">
        <v>0</v>
      </c>
      <c r="G34">
        <v>25</v>
      </c>
      <c r="H34">
        <v>0</v>
      </c>
      <c r="I34">
        <v>0</v>
      </c>
      <c r="J34">
        <v>92</v>
      </c>
      <c r="K34">
        <v>0</v>
      </c>
      <c r="L34">
        <v>0</v>
      </c>
      <c r="M34">
        <v>0</v>
      </c>
      <c r="N34">
        <v>0</v>
      </c>
      <c r="O34">
        <v>92</v>
      </c>
      <c r="P34">
        <v>91</v>
      </c>
      <c r="Q34">
        <v>0</v>
      </c>
      <c r="R34">
        <v>0</v>
      </c>
      <c r="S34">
        <v>0</v>
      </c>
      <c r="T34">
        <v>0</v>
      </c>
      <c r="U34">
        <v>0</v>
      </c>
      <c r="V34">
        <v>0</v>
      </c>
      <c r="W34">
        <v>0</v>
      </c>
      <c r="X34">
        <v>0</v>
      </c>
      <c r="Y34">
        <v>0</v>
      </c>
      <c r="Z34">
        <v>0</v>
      </c>
      <c r="AA34">
        <v>0</v>
      </c>
      <c r="AB34">
        <v>0</v>
      </c>
      <c r="AC34">
        <v>0</v>
      </c>
      <c r="AD34">
        <v>0</v>
      </c>
      <c r="AE34">
        <v>0</v>
      </c>
      <c r="AF34">
        <v>0</v>
      </c>
      <c r="AG34">
        <v>0</v>
      </c>
      <c r="AH34">
        <v>0</v>
      </c>
      <c r="AI34">
        <v>0</v>
      </c>
      <c r="AJ34">
        <v>0</v>
      </c>
      <c r="AK34">
        <v>0</v>
      </c>
      <c r="AL34">
        <v>0</v>
      </c>
      <c r="AM34">
        <v>0</v>
      </c>
      <c r="AN34">
        <v>0</v>
      </c>
      <c r="AO34">
        <v>0</v>
      </c>
      <c r="AP34">
        <v>0</v>
      </c>
      <c r="AQ34">
        <v>0</v>
      </c>
      <c r="AR34">
        <v>0</v>
      </c>
      <c r="AS34">
        <v>0</v>
      </c>
      <c r="AT34">
        <v>0</v>
      </c>
    </row>
    <row r="35" spans="1:46" x14ac:dyDescent="0.45">
      <c r="A35" t="s">
        <v>10</v>
      </c>
      <c r="B35">
        <v>1</v>
      </c>
      <c r="C35">
        <v>1</v>
      </c>
      <c r="D35">
        <v>5106</v>
      </c>
      <c r="E35">
        <v>0</v>
      </c>
      <c r="F35">
        <v>223</v>
      </c>
      <c r="G35">
        <v>0</v>
      </c>
      <c r="H35">
        <v>0</v>
      </c>
      <c r="I35">
        <v>232</v>
      </c>
      <c r="J35">
        <v>684</v>
      </c>
      <c r="K35">
        <v>625</v>
      </c>
      <c r="L35">
        <v>285</v>
      </c>
      <c r="M35">
        <v>259</v>
      </c>
      <c r="N35">
        <v>820</v>
      </c>
      <c r="O35">
        <v>0</v>
      </c>
      <c r="P35">
        <v>0</v>
      </c>
      <c r="Q35">
        <v>372</v>
      </c>
      <c r="R35">
        <v>0</v>
      </c>
      <c r="S35">
        <v>0</v>
      </c>
      <c r="T35">
        <v>0</v>
      </c>
      <c r="U35">
        <v>0</v>
      </c>
      <c r="V35">
        <v>0</v>
      </c>
      <c r="W35">
        <v>0</v>
      </c>
      <c r="X35">
        <v>0</v>
      </c>
      <c r="Y35">
        <v>0</v>
      </c>
      <c r="Z35">
        <v>0</v>
      </c>
      <c r="AA35">
        <v>0</v>
      </c>
      <c r="AB35">
        <v>0</v>
      </c>
      <c r="AC35">
        <v>0</v>
      </c>
      <c r="AD35">
        <v>0</v>
      </c>
      <c r="AE35">
        <v>0</v>
      </c>
      <c r="AF35">
        <v>0</v>
      </c>
      <c r="AG35">
        <v>0</v>
      </c>
      <c r="AH35">
        <v>0</v>
      </c>
      <c r="AI35">
        <v>0</v>
      </c>
      <c r="AJ35">
        <v>0</v>
      </c>
      <c r="AK35">
        <v>0</v>
      </c>
      <c r="AL35">
        <v>0</v>
      </c>
      <c r="AM35">
        <v>0</v>
      </c>
      <c r="AN35">
        <v>0</v>
      </c>
      <c r="AO35">
        <v>0</v>
      </c>
      <c r="AP35">
        <v>0</v>
      </c>
      <c r="AQ35">
        <v>0</v>
      </c>
      <c r="AR35">
        <v>0</v>
      </c>
      <c r="AS35">
        <v>0</v>
      </c>
      <c r="AT35">
        <v>0</v>
      </c>
    </row>
    <row r="36" spans="1:46" x14ac:dyDescent="0.45">
      <c r="A36" t="s">
        <v>10</v>
      </c>
      <c r="B36">
        <v>1</v>
      </c>
      <c r="C36">
        <v>1</v>
      </c>
      <c r="D36">
        <v>5110</v>
      </c>
      <c r="E36">
        <v>0</v>
      </c>
      <c r="F36">
        <v>1500</v>
      </c>
      <c r="G36">
        <v>0</v>
      </c>
      <c r="H36">
        <v>0</v>
      </c>
      <c r="I36">
        <v>0</v>
      </c>
      <c r="J36">
        <v>0</v>
      </c>
      <c r="K36">
        <v>0</v>
      </c>
      <c r="L36">
        <v>0</v>
      </c>
      <c r="M36">
        <v>0</v>
      </c>
      <c r="N36">
        <v>0</v>
      </c>
      <c r="O36">
        <v>0</v>
      </c>
      <c r="P36">
        <v>0</v>
      </c>
      <c r="Q36">
        <v>0</v>
      </c>
      <c r="R36">
        <v>0</v>
      </c>
      <c r="S36">
        <v>0</v>
      </c>
      <c r="T36">
        <v>0</v>
      </c>
      <c r="U36">
        <v>0</v>
      </c>
      <c r="V36">
        <v>0</v>
      </c>
      <c r="W36">
        <v>0</v>
      </c>
      <c r="X36">
        <v>0</v>
      </c>
      <c r="Y36">
        <v>0</v>
      </c>
      <c r="Z36">
        <v>0</v>
      </c>
      <c r="AA36">
        <v>0</v>
      </c>
      <c r="AB36">
        <v>0</v>
      </c>
      <c r="AC36">
        <v>0</v>
      </c>
      <c r="AD36">
        <v>0</v>
      </c>
      <c r="AE36">
        <v>0</v>
      </c>
      <c r="AF36">
        <v>0</v>
      </c>
      <c r="AG36">
        <v>0</v>
      </c>
      <c r="AH36">
        <v>0</v>
      </c>
      <c r="AI36">
        <v>0</v>
      </c>
      <c r="AJ36">
        <v>0</v>
      </c>
      <c r="AK36">
        <v>0</v>
      </c>
      <c r="AL36">
        <v>0</v>
      </c>
      <c r="AM36">
        <v>0</v>
      </c>
      <c r="AN36">
        <v>0</v>
      </c>
      <c r="AO36">
        <v>0</v>
      </c>
      <c r="AP36">
        <v>0</v>
      </c>
      <c r="AQ36">
        <v>0</v>
      </c>
      <c r="AR36">
        <v>0</v>
      </c>
      <c r="AS36">
        <v>0</v>
      </c>
      <c r="AT36">
        <v>0</v>
      </c>
    </row>
    <row r="37" spans="1:46" x14ac:dyDescent="0.45">
      <c r="A37" t="s">
        <v>10</v>
      </c>
      <c r="B37">
        <v>1</v>
      </c>
      <c r="C37">
        <v>1</v>
      </c>
      <c r="D37">
        <v>5115</v>
      </c>
      <c r="E37">
        <v>0</v>
      </c>
      <c r="F37">
        <v>0</v>
      </c>
      <c r="G37">
        <v>0</v>
      </c>
      <c r="H37">
        <v>667</v>
      </c>
      <c r="I37">
        <v>0</v>
      </c>
      <c r="J37">
        <v>2533</v>
      </c>
      <c r="K37">
        <v>0</v>
      </c>
      <c r="L37">
        <v>0</v>
      </c>
      <c r="M37">
        <v>0</v>
      </c>
      <c r="N37">
        <v>0</v>
      </c>
      <c r="O37">
        <v>0</v>
      </c>
      <c r="P37">
        <v>0</v>
      </c>
      <c r="Q37">
        <v>0</v>
      </c>
      <c r="R37">
        <v>0</v>
      </c>
      <c r="S37">
        <v>0</v>
      </c>
      <c r="T37">
        <v>0</v>
      </c>
      <c r="U37">
        <v>0</v>
      </c>
      <c r="V37">
        <v>0</v>
      </c>
      <c r="W37">
        <v>0</v>
      </c>
      <c r="X37">
        <v>0</v>
      </c>
      <c r="Y37">
        <v>0</v>
      </c>
      <c r="Z37">
        <v>0</v>
      </c>
      <c r="AA37">
        <v>0</v>
      </c>
      <c r="AB37">
        <v>0</v>
      </c>
      <c r="AC37">
        <v>0</v>
      </c>
      <c r="AD37">
        <v>0</v>
      </c>
      <c r="AE37">
        <v>0</v>
      </c>
      <c r="AF37">
        <v>0</v>
      </c>
      <c r="AG37">
        <v>0</v>
      </c>
      <c r="AH37">
        <v>0</v>
      </c>
      <c r="AI37">
        <v>0</v>
      </c>
      <c r="AJ37">
        <v>0</v>
      </c>
      <c r="AK37">
        <v>0</v>
      </c>
      <c r="AL37">
        <v>0</v>
      </c>
      <c r="AM37">
        <v>0</v>
      </c>
      <c r="AN37">
        <v>0</v>
      </c>
      <c r="AO37">
        <v>0</v>
      </c>
      <c r="AP37">
        <v>0</v>
      </c>
      <c r="AQ37">
        <v>0</v>
      </c>
      <c r="AR37">
        <v>0</v>
      </c>
      <c r="AS37">
        <v>0</v>
      </c>
      <c r="AT37">
        <v>0</v>
      </c>
    </row>
    <row r="38" spans="1:46" x14ac:dyDescent="0.45">
      <c r="A38" t="s">
        <v>10</v>
      </c>
      <c r="B38">
        <v>1</v>
      </c>
      <c r="C38">
        <v>1</v>
      </c>
      <c r="D38">
        <v>5117</v>
      </c>
      <c r="E38">
        <v>0</v>
      </c>
      <c r="F38">
        <v>125</v>
      </c>
      <c r="G38">
        <v>125</v>
      </c>
      <c r="H38">
        <v>125</v>
      </c>
      <c r="I38">
        <v>125</v>
      </c>
      <c r="J38">
        <v>125</v>
      </c>
      <c r="K38">
        <v>125</v>
      </c>
      <c r="L38">
        <v>125</v>
      </c>
      <c r="M38">
        <v>125</v>
      </c>
      <c r="N38">
        <v>125</v>
      </c>
      <c r="O38">
        <v>125</v>
      </c>
      <c r="P38">
        <v>125</v>
      </c>
      <c r="Q38">
        <v>125</v>
      </c>
      <c r="R38">
        <v>0</v>
      </c>
      <c r="S38">
        <v>0</v>
      </c>
      <c r="T38">
        <v>0</v>
      </c>
      <c r="U38">
        <v>0</v>
      </c>
      <c r="V38">
        <v>0</v>
      </c>
      <c r="W38">
        <v>0</v>
      </c>
      <c r="X38">
        <v>0</v>
      </c>
      <c r="Y38">
        <v>0</v>
      </c>
      <c r="Z38">
        <v>0</v>
      </c>
      <c r="AA38">
        <v>0</v>
      </c>
      <c r="AB38">
        <v>0</v>
      </c>
      <c r="AC38">
        <v>0</v>
      </c>
      <c r="AD38">
        <v>0</v>
      </c>
      <c r="AE38">
        <v>0</v>
      </c>
      <c r="AF38">
        <v>0</v>
      </c>
      <c r="AG38">
        <v>0</v>
      </c>
      <c r="AH38">
        <v>0</v>
      </c>
      <c r="AI38">
        <v>0</v>
      </c>
      <c r="AJ38">
        <v>0</v>
      </c>
      <c r="AK38">
        <v>0</v>
      </c>
      <c r="AL38">
        <v>0</v>
      </c>
      <c r="AM38">
        <v>0</v>
      </c>
      <c r="AN38">
        <v>0</v>
      </c>
      <c r="AO38">
        <v>0</v>
      </c>
      <c r="AP38">
        <v>0</v>
      </c>
      <c r="AQ38">
        <v>0</v>
      </c>
      <c r="AR38">
        <v>0</v>
      </c>
      <c r="AS38">
        <v>0</v>
      </c>
      <c r="AT38">
        <v>0</v>
      </c>
    </row>
    <row r="39" spans="1:46" x14ac:dyDescent="0.45">
      <c r="A39" t="s">
        <v>10</v>
      </c>
      <c r="B39">
        <v>1</v>
      </c>
      <c r="C39">
        <v>1</v>
      </c>
      <c r="D39">
        <v>5120</v>
      </c>
      <c r="E39">
        <v>0</v>
      </c>
      <c r="F39">
        <v>0</v>
      </c>
      <c r="G39">
        <v>0</v>
      </c>
      <c r="H39">
        <v>115</v>
      </c>
      <c r="I39">
        <v>0</v>
      </c>
      <c r="J39">
        <v>1694</v>
      </c>
      <c r="K39">
        <v>0</v>
      </c>
      <c r="L39">
        <v>0</v>
      </c>
      <c r="M39">
        <v>0</v>
      </c>
      <c r="N39">
        <v>0</v>
      </c>
      <c r="O39">
        <v>0</v>
      </c>
      <c r="P39">
        <v>0</v>
      </c>
      <c r="Q39">
        <v>691</v>
      </c>
      <c r="R39">
        <v>0</v>
      </c>
      <c r="S39">
        <v>0</v>
      </c>
      <c r="T39">
        <v>0</v>
      </c>
      <c r="U39">
        <v>0</v>
      </c>
      <c r="V39">
        <v>0</v>
      </c>
      <c r="W39">
        <v>0</v>
      </c>
      <c r="X39">
        <v>0</v>
      </c>
      <c r="Y39">
        <v>0</v>
      </c>
      <c r="Z39">
        <v>0</v>
      </c>
      <c r="AA39">
        <v>0</v>
      </c>
      <c r="AB39">
        <v>0</v>
      </c>
      <c r="AC39">
        <v>0</v>
      </c>
      <c r="AD39">
        <v>0</v>
      </c>
      <c r="AE39">
        <v>0</v>
      </c>
      <c r="AF39">
        <v>0</v>
      </c>
      <c r="AG39">
        <v>0</v>
      </c>
      <c r="AH39">
        <v>0</v>
      </c>
      <c r="AI39">
        <v>0</v>
      </c>
      <c r="AJ39">
        <v>0</v>
      </c>
      <c r="AK39">
        <v>0</v>
      </c>
      <c r="AL39">
        <v>0</v>
      </c>
      <c r="AM39">
        <v>0</v>
      </c>
      <c r="AN39">
        <v>0</v>
      </c>
      <c r="AO39">
        <v>0</v>
      </c>
      <c r="AP39">
        <v>0</v>
      </c>
      <c r="AQ39">
        <v>0</v>
      </c>
      <c r="AR39">
        <v>0</v>
      </c>
      <c r="AS39">
        <v>0</v>
      </c>
      <c r="AT39">
        <v>0</v>
      </c>
    </row>
    <row r="40" spans="1:46" x14ac:dyDescent="0.45">
      <c r="A40" t="s">
        <v>10</v>
      </c>
      <c r="B40">
        <v>1</v>
      </c>
      <c r="C40">
        <v>1</v>
      </c>
      <c r="D40">
        <v>5200</v>
      </c>
      <c r="E40">
        <v>0</v>
      </c>
      <c r="F40">
        <v>373</v>
      </c>
      <c r="G40">
        <v>377</v>
      </c>
      <c r="H40">
        <v>326</v>
      </c>
      <c r="I40">
        <v>273</v>
      </c>
      <c r="J40">
        <v>289</v>
      </c>
      <c r="K40">
        <v>408</v>
      </c>
      <c r="L40">
        <v>260</v>
      </c>
      <c r="M40">
        <v>244</v>
      </c>
      <c r="N40">
        <v>244</v>
      </c>
      <c r="O40">
        <v>317</v>
      </c>
      <c r="P40">
        <v>244</v>
      </c>
      <c r="Q40">
        <v>245</v>
      </c>
      <c r="R40">
        <v>0</v>
      </c>
      <c r="S40">
        <v>0</v>
      </c>
      <c r="T40">
        <v>0</v>
      </c>
      <c r="U40">
        <v>0</v>
      </c>
      <c r="V40">
        <v>0</v>
      </c>
      <c r="W40">
        <v>0</v>
      </c>
      <c r="X40">
        <v>0</v>
      </c>
      <c r="Y40">
        <v>0</v>
      </c>
      <c r="Z40">
        <v>0</v>
      </c>
      <c r="AA40">
        <v>0</v>
      </c>
      <c r="AB40">
        <v>0</v>
      </c>
      <c r="AC40">
        <v>0</v>
      </c>
      <c r="AD40">
        <v>0</v>
      </c>
      <c r="AE40">
        <v>0</v>
      </c>
      <c r="AF40">
        <v>0</v>
      </c>
      <c r="AG40">
        <v>0</v>
      </c>
      <c r="AH40">
        <v>0</v>
      </c>
      <c r="AI40">
        <v>0</v>
      </c>
      <c r="AJ40">
        <v>0</v>
      </c>
      <c r="AK40">
        <v>0</v>
      </c>
      <c r="AL40">
        <v>0</v>
      </c>
      <c r="AM40">
        <v>0</v>
      </c>
      <c r="AN40">
        <v>0</v>
      </c>
      <c r="AO40">
        <v>0</v>
      </c>
      <c r="AP40">
        <v>0</v>
      </c>
      <c r="AQ40">
        <v>0</v>
      </c>
      <c r="AR40">
        <v>0</v>
      </c>
      <c r="AS40">
        <v>0</v>
      </c>
      <c r="AT40">
        <v>0</v>
      </c>
    </row>
    <row r="41" spans="1:46" x14ac:dyDescent="0.45">
      <c r="A41" t="s">
        <v>10</v>
      </c>
      <c r="B41">
        <v>1</v>
      </c>
      <c r="C41">
        <v>1</v>
      </c>
      <c r="D41">
        <v>5201</v>
      </c>
      <c r="E41">
        <v>0</v>
      </c>
      <c r="F41">
        <v>696</v>
      </c>
      <c r="G41">
        <v>718</v>
      </c>
      <c r="H41">
        <v>840</v>
      </c>
      <c r="I41">
        <v>1083</v>
      </c>
      <c r="J41">
        <v>526</v>
      </c>
      <c r="K41">
        <v>980</v>
      </c>
      <c r="L41">
        <v>1843</v>
      </c>
      <c r="M41">
        <v>544</v>
      </c>
      <c r="N41">
        <v>932</v>
      </c>
      <c r="O41">
        <v>1043</v>
      </c>
      <c r="P41">
        <v>812</v>
      </c>
      <c r="Q41">
        <v>983</v>
      </c>
      <c r="R41">
        <v>0</v>
      </c>
      <c r="S41">
        <v>0</v>
      </c>
      <c r="T41">
        <v>0</v>
      </c>
      <c r="U41">
        <v>0</v>
      </c>
      <c r="V41">
        <v>0</v>
      </c>
      <c r="W41">
        <v>0</v>
      </c>
      <c r="X41">
        <v>0</v>
      </c>
      <c r="Y41">
        <v>0</v>
      </c>
      <c r="Z41">
        <v>0</v>
      </c>
      <c r="AA41">
        <v>0</v>
      </c>
      <c r="AB41">
        <v>0</v>
      </c>
      <c r="AC41">
        <v>0</v>
      </c>
      <c r="AD41">
        <v>0</v>
      </c>
      <c r="AE41">
        <v>0</v>
      </c>
      <c r="AF41">
        <v>0</v>
      </c>
      <c r="AG41">
        <v>0</v>
      </c>
      <c r="AH41">
        <v>0</v>
      </c>
      <c r="AI41">
        <v>0</v>
      </c>
      <c r="AJ41">
        <v>0</v>
      </c>
      <c r="AK41">
        <v>0</v>
      </c>
      <c r="AL41">
        <v>0</v>
      </c>
      <c r="AM41">
        <v>0</v>
      </c>
      <c r="AN41">
        <v>0</v>
      </c>
      <c r="AO41">
        <v>0</v>
      </c>
      <c r="AP41">
        <v>0</v>
      </c>
      <c r="AQ41">
        <v>0</v>
      </c>
      <c r="AR41">
        <v>0</v>
      </c>
      <c r="AS41">
        <v>0</v>
      </c>
      <c r="AT41">
        <v>0</v>
      </c>
    </row>
    <row r="42" spans="1:46" x14ac:dyDescent="0.45">
      <c r="A42" t="s">
        <v>10</v>
      </c>
      <c r="B42">
        <v>1</v>
      </c>
      <c r="C42">
        <v>1</v>
      </c>
      <c r="D42">
        <v>5210</v>
      </c>
      <c r="E42">
        <v>0</v>
      </c>
      <c r="F42">
        <v>0</v>
      </c>
      <c r="G42">
        <v>0</v>
      </c>
      <c r="H42">
        <v>0</v>
      </c>
      <c r="I42">
        <v>0</v>
      </c>
      <c r="J42">
        <v>0</v>
      </c>
      <c r="K42">
        <v>0</v>
      </c>
      <c r="L42">
        <v>0</v>
      </c>
      <c r="M42">
        <v>0</v>
      </c>
      <c r="N42">
        <v>533</v>
      </c>
      <c r="O42">
        <v>0</v>
      </c>
      <c r="P42">
        <v>0</v>
      </c>
      <c r="Q42">
        <v>467</v>
      </c>
      <c r="R42">
        <v>0</v>
      </c>
      <c r="S42">
        <v>0</v>
      </c>
      <c r="T42">
        <v>0</v>
      </c>
      <c r="U42">
        <v>0</v>
      </c>
      <c r="V42">
        <v>0</v>
      </c>
      <c r="W42">
        <v>0</v>
      </c>
      <c r="X42">
        <v>0</v>
      </c>
      <c r="Y42">
        <v>0</v>
      </c>
      <c r="Z42">
        <v>0</v>
      </c>
      <c r="AA42">
        <v>0</v>
      </c>
      <c r="AB42">
        <v>0</v>
      </c>
      <c r="AC42">
        <v>0</v>
      </c>
      <c r="AD42">
        <v>0</v>
      </c>
      <c r="AE42">
        <v>0</v>
      </c>
      <c r="AF42">
        <v>0</v>
      </c>
      <c r="AG42">
        <v>0</v>
      </c>
      <c r="AH42">
        <v>0</v>
      </c>
      <c r="AI42">
        <v>0</v>
      </c>
      <c r="AJ42">
        <v>0</v>
      </c>
      <c r="AK42">
        <v>0</v>
      </c>
      <c r="AL42">
        <v>0</v>
      </c>
      <c r="AM42">
        <v>0</v>
      </c>
      <c r="AN42">
        <v>0</v>
      </c>
      <c r="AO42">
        <v>0</v>
      </c>
      <c r="AP42">
        <v>0</v>
      </c>
      <c r="AQ42">
        <v>0</v>
      </c>
      <c r="AR42">
        <v>0</v>
      </c>
      <c r="AS42">
        <v>0</v>
      </c>
      <c r="AT42">
        <v>0</v>
      </c>
    </row>
    <row r="43" spans="1:46" x14ac:dyDescent="0.45">
      <c r="A43" t="s">
        <v>10</v>
      </c>
      <c r="B43">
        <v>1</v>
      </c>
      <c r="C43">
        <v>1</v>
      </c>
      <c r="D43">
        <v>5212</v>
      </c>
      <c r="E43">
        <v>0</v>
      </c>
      <c r="F43">
        <v>0</v>
      </c>
      <c r="G43">
        <v>0</v>
      </c>
      <c r="H43">
        <v>0</v>
      </c>
      <c r="I43">
        <v>0</v>
      </c>
      <c r="J43">
        <v>15689</v>
      </c>
      <c r="K43">
        <v>1743</v>
      </c>
      <c r="L43">
        <v>0</v>
      </c>
      <c r="M43">
        <v>368</v>
      </c>
      <c r="N43">
        <v>0</v>
      </c>
      <c r="O43">
        <v>0</v>
      </c>
      <c r="P43">
        <v>0</v>
      </c>
      <c r="Q43">
        <v>0</v>
      </c>
      <c r="R43">
        <v>0</v>
      </c>
      <c r="S43">
        <v>0</v>
      </c>
      <c r="T43">
        <v>0</v>
      </c>
      <c r="U43">
        <v>0</v>
      </c>
      <c r="V43">
        <v>0</v>
      </c>
      <c r="W43">
        <v>0</v>
      </c>
      <c r="X43">
        <v>0</v>
      </c>
      <c r="Y43">
        <v>0</v>
      </c>
      <c r="Z43">
        <v>0</v>
      </c>
      <c r="AA43">
        <v>0</v>
      </c>
      <c r="AB43">
        <v>0</v>
      </c>
      <c r="AC43">
        <v>0</v>
      </c>
      <c r="AD43">
        <v>0</v>
      </c>
      <c r="AE43">
        <v>0</v>
      </c>
      <c r="AF43">
        <v>0</v>
      </c>
      <c r="AG43">
        <v>0</v>
      </c>
      <c r="AH43">
        <v>0</v>
      </c>
      <c r="AI43">
        <v>0</v>
      </c>
      <c r="AJ43">
        <v>0</v>
      </c>
      <c r="AK43">
        <v>0</v>
      </c>
      <c r="AL43">
        <v>0</v>
      </c>
      <c r="AM43">
        <v>0</v>
      </c>
      <c r="AN43">
        <v>0</v>
      </c>
      <c r="AO43">
        <v>0</v>
      </c>
      <c r="AP43">
        <v>0</v>
      </c>
      <c r="AQ43">
        <v>0</v>
      </c>
      <c r="AR43">
        <v>0</v>
      </c>
      <c r="AS43">
        <v>0</v>
      </c>
      <c r="AT43">
        <v>0</v>
      </c>
    </row>
    <row r="44" spans="1:46" x14ac:dyDescent="0.45">
      <c r="A44" t="s">
        <v>10</v>
      </c>
      <c r="B44">
        <v>1</v>
      </c>
      <c r="C44">
        <v>1</v>
      </c>
      <c r="D44">
        <v>5215</v>
      </c>
      <c r="E44">
        <v>0</v>
      </c>
      <c r="F44">
        <v>2500</v>
      </c>
      <c r="G44">
        <v>2500</v>
      </c>
      <c r="H44">
        <v>2500</v>
      </c>
      <c r="I44">
        <v>2500</v>
      </c>
      <c r="J44">
        <v>2500</v>
      </c>
      <c r="K44">
        <v>2500</v>
      </c>
      <c r="L44">
        <v>2500</v>
      </c>
      <c r="M44">
        <v>2500</v>
      </c>
      <c r="N44">
        <v>2500</v>
      </c>
      <c r="O44">
        <v>2500</v>
      </c>
      <c r="P44">
        <v>2500</v>
      </c>
      <c r="Q44">
        <v>2500</v>
      </c>
      <c r="R44">
        <v>0</v>
      </c>
      <c r="S44">
        <v>0</v>
      </c>
      <c r="T44">
        <v>0</v>
      </c>
      <c r="U44">
        <v>0</v>
      </c>
      <c r="V44">
        <v>0</v>
      </c>
      <c r="W44">
        <v>0</v>
      </c>
      <c r="X44">
        <v>0</v>
      </c>
      <c r="Y44">
        <v>0</v>
      </c>
      <c r="Z44">
        <v>0</v>
      </c>
      <c r="AA44">
        <v>0</v>
      </c>
      <c r="AB44">
        <v>0</v>
      </c>
      <c r="AC44">
        <v>0</v>
      </c>
      <c r="AD44">
        <v>0</v>
      </c>
      <c r="AE44">
        <v>0</v>
      </c>
      <c r="AF44">
        <v>0</v>
      </c>
      <c r="AG44">
        <v>0</v>
      </c>
      <c r="AH44">
        <v>0</v>
      </c>
      <c r="AI44">
        <v>0</v>
      </c>
      <c r="AJ44">
        <v>0</v>
      </c>
      <c r="AK44">
        <v>0</v>
      </c>
      <c r="AL44">
        <v>0</v>
      </c>
      <c r="AM44">
        <v>0</v>
      </c>
      <c r="AN44">
        <v>0</v>
      </c>
      <c r="AO44">
        <v>0</v>
      </c>
      <c r="AP44">
        <v>0</v>
      </c>
      <c r="AQ44">
        <v>0</v>
      </c>
      <c r="AR44">
        <v>0</v>
      </c>
      <c r="AS44">
        <v>0</v>
      </c>
      <c r="AT44">
        <v>0</v>
      </c>
    </row>
    <row r="45" spans="1:46" x14ac:dyDescent="0.45">
      <c r="A45" t="s">
        <v>10</v>
      </c>
      <c r="B45">
        <v>1</v>
      </c>
      <c r="C45">
        <v>1</v>
      </c>
      <c r="D45">
        <v>5216</v>
      </c>
      <c r="E45">
        <v>0</v>
      </c>
      <c r="F45">
        <v>686</v>
      </c>
      <c r="G45">
        <v>0</v>
      </c>
      <c r="H45">
        <v>0</v>
      </c>
      <c r="I45">
        <v>0</v>
      </c>
      <c r="J45">
        <v>0</v>
      </c>
      <c r="K45">
        <v>0</v>
      </c>
      <c r="L45">
        <v>0</v>
      </c>
      <c r="M45">
        <v>2184</v>
      </c>
      <c r="N45">
        <v>705</v>
      </c>
      <c r="O45">
        <v>978</v>
      </c>
      <c r="P45">
        <v>3729</v>
      </c>
      <c r="Q45">
        <v>1718</v>
      </c>
      <c r="R45">
        <v>0</v>
      </c>
      <c r="S45">
        <v>0</v>
      </c>
      <c r="T45">
        <v>0</v>
      </c>
      <c r="U45">
        <v>0</v>
      </c>
      <c r="V45">
        <v>0</v>
      </c>
      <c r="W45">
        <v>0</v>
      </c>
      <c r="X45">
        <v>0</v>
      </c>
      <c r="Y45">
        <v>0</v>
      </c>
      <c r="Z45">
        <v>0</v>
      </c>
      <c r="AA45">
        <v>0</v>
      </c>
      <c r="AB45">
        <v>0</v>
      </c>
      <c r="AC45">
        <v>0</v>
      </c>
      <c r="AD45">
        <v>0</v>
      </c>
      <c r="AE45">
        <v>0</v>
      </c>
      <c r="AF45">
        <v>0</v>
      </c>
      <c r="AG45">
        <v>0</v>
      </c>
      <c r="AH45">
        <v>0</v>
      </c>
      <c r="AI45">
        <v>0</v>
      </c>
      <c r="AJ45">
        <v>0</v>
      </c>
      <c r="AK45">
        <v>0</v>
      </c>
      <c r="AL45">
        <v>0</v>
      </c>
      <c r="AM45">
        <v>0</v>
      </c>
      <c r="AN45">
        <v>0</v>
      </c>
      <c r="AO45">
        <v>0</v>
      </c>
      <c r="AP45">
        <v>0</v>
      </c>
      <c r="AQ45">
        <v>0</v>
      </c>
      <c r="AR45">
        <v>0</v>
      </c>
      <c r="AS45">
        <v>0</v>
      </c>
      <c r="AT45">
        <v>0</v>
      </c>
    </row>
    <row r="46" spans="1:46" x14ac:dyDescent="0.45">
      <c r="A46" t="s">
        <v>10</v>
      </c>
      <c r="B46">
        <v>1</v>
      </c>
      <c r="C46">
        <v>1</v>
      </c>
      <c r="D46">
        <v>5217</v>
      </c>
      <c r="E46">
        <v>0</v>
      </c>
      <c r="F46">
        <v>417</v>
      </c>
      <c r="G46">
        <v>417</v>
      </c>
      <c r="H46">
        <v>417</v>
      </c>
      <c r="I46">
        <v>417</v>
      </c>
      <c r="J46">
        <v>417</v>
      </c>
      <c r="K46">
        <v>417</v>
      </c>
      <c r="L46">
        <v>417</v>
      </c>
      <c r="M46">
        <v>417</v>
      </c>
      <c r="N46">
        <v>417</v>
      </c>
      <c r="O46">
        <v>417</v>
      </c>
      <c r="P46">
        <v>417</v>
      </c>
      <c r="Q46">
        <v>413</v>
      </c>
      <c r="R46">
        <v>0</v>
      </c>
      <c r="S46">
        <v>0</v>
      </c>
      <c r="T46">
        <v>0</v>
      </c>
      <c r="U46">
        <v>0</v>
      </c>
      <c r="V46">
        <v>0</v>
      </c>
      <c r="W46">
        <v>0</v>
      </c>
      <c r="X46">
        <v>0</v>
      </c>
      <c r="Y46">
        <v>0</v>
      </c>
      <c r="Z46">
        <v>0</v>
      </c>
      <c r="AA46">
        <v>0</v>
      </c>
      <c r="AB46">
        <v>0</v>
      </c>
      <c r="AC46">
        <v>0</v>
      </c>
      <c r="AD46">
        <v>0</v>
      </c>
      <c r="AE46">
        <v>0</v>
      </c>
      <c r="AF46">
        <v>0</v>
      </c>
      <c r="AG46">
        <v>0</v>
      </c>
      <c r="AH46">
        <v>0</v>
      </c>
      <c r="AI46">
        <v>0</v>
      </c>
      <c r="AJ46">
        <v>0</v>
      </c>
      <c r="AK46">
        <v>0</v>
      </c>
      <c r="AL46">
        <v>0</v>
      </c>
      <c r="AM46">
        <v>0</v>
      </c>
      <c r="AN46">
        <v>0</v>
      </c>
      <c r="AO46">
        <v>0</v>
      </c>
      <c r="AP46">
        <v>0</v>
      </c>
      <c r="AQ46">
        <v>0</v>
      </c>
      <c r="AR46">
        <v>0</v>
      </c>
      <c r="AS46">
        <v>0</v>
      </c>
      <c r="AT46">
        <v>0</v>
      </c>
    </row>
    <row r="47" spans="1:46" x14ac:dyDescent="0.45">
      <c r="A47" t="s">
        <v>10</v>
      </c>
      <c r="B47">
        <v>1</v>
      </c>
      <c r="C47">
        <v>1</v>
      </c>
      <c r="D47">
        <v>5220</v>
      </c>
      <c r="E47">
        <v>0</v>
      </c>
      <c r="F47">
        <v>0</v>
      </c>
      <c r="G47">
        <v>65</v>
      </c>
      <c r="H47">
        <v>0</v>
      </c>
      <c r="I47">
        <v>167</v>
      </c>
      <c r="J47">
        <v>0</v>
      </c>
      <c r="K47">
        <v>122</v>
      </c>
      <c r="L47">
        <v>408</v>
      </c>
      <c r="M47">
        <v>125</v>
      </c>
      <c r="N47">
        <v>75</v>
      </c>
      <c r="O47">
        <v>169</v>
      </c>
      <c r="P47">
        <v>85</v>
      </c>
      <c r="Q47">
        <v>284</v>
      </c>
      <c r="R47">
        <v>0</v>
      </c>
      <c r="S47">
        <v>0</v>
      </c>
      <c r="T47">
        <v>0</v>
      </c>
      <c r="U47">
        <v>0</v>
      </c>
      <c r="V47">
        <v>0</v>
      </c>
      <c r="W47">
        <v>0</v>
      </c>
      <c r="X47">
        <v>0</v>
      </c>
      <c r="Y47">
        <v>0</v>
      </c>
      <c r="Z47">
        <v>0</v>
      </c>
      <c r="AA47">
        <v>0</v>
      </c>
      <c r="AB47">
        <v>0</v>
      </c>
      <c r="AC47">
        <v>0</v>
      </c>
      <c r="AD47">
        <v>0</v>
      </c>
      <c r="AE47">
        <v>0</v>
      </c>
      <c r="AF47">
        <v>0</v>
      </c>
      <c r="AG47">
        <v>0</v>
      </c>
      <c r="AH47">
        <v>0</v>
      </c>
      <c r="AI47">
        <v>0</v>
      </c>
      <c r="AJ47">
        <v>0</v>
      </c>
      <c r="AK47">
        <v>0</v>
      </c>
      <c r="AL47">
        <v>0</v>
      </c>
      <c r="AM47">
        <v>0</v>
      </c>
      <c r="AN47">
        <v>0</v>
      </c>
      <c r="AO47">
        <v>0</v>
      </c>
      <c r="AP47">
        <v>0</v>
      </c>
      <c r="AQ47">
        <v>0</v>
      </c>
      <c r="AR47">
        <v>0</v>
      </c>
      <c r="AS47">
        <v>0</v>
      </c>
      <c r="AT47">
        <v>0</v>
      </c>
    </row>
    <row r="48" spans="1:46" x14ac:dyDescent="0.45">
      <c r="A48" t="s">
        <v>10</v>
      </c>
      <c r="B48">
        <v>1</v>
      </c>
      <c r="C48">
        <v>1</v>
      </c>
      <c r="D48">
        <v>5230</v>
      </c>
      <c r="E48">
        <v>0</v>
      </c>
      <c r="F48">
        <v>2414</v>
      </c>
      <c r="G48">
        <v>2414</v>
      </c>
      <c r="H48">
        <v>2414</v>
      </c>
      <c r="I48">
        <v>2414</v>
      </c>
      <c r="J48">
        <v>2423</v>
      </c>
      <c r="K48">
        <v>2423</v>
      </c>
      <c r="L48">
        <v>2423</v>
      </c>
      <c r="M48">
        <v>3545</v>
      </c>
      <c r="N48">
        <v>2423</v>
      </c>
      <c r="O48">
        <v>2534</v>
      </c>
      <c r="P48">
        <v>2788</v>
      </c>
      <c r="Q48">
        <v>2785</v>
      </c>
      <c r="R48">
        <v>0</v>
      </c>
      <c r="S48">
        <v>0</v>
      </c>
      <c r="T48">
        <v>0</v>
      </c>
      <c r="U48">
        <v>0</v>
      </c>
      <c r="V48">
        <v>0</v>
      </c>
      <c r="W48">
        <v>0</v>
      </c>
      <c r="X48">
        <v>0</v>
      </c>
      <c r="Y48">
        <v>0</v>
      </c>
      <c r="Z48">
        <v>0</v>
      </c>
      <c r="AA48">
        <v>0</v>
      </c>
      <c r="AB48">
        <v>0</v>
      </c>
      <c r="AC48">
        <v>0</v>
      </c>
      <c r="AD48">
        <v>0</v>
      </c>
      <c r="AE48">
        <v>0</v>
      </c>
      <c r="AF48">
        <v>0</v>
      </c>
      <c r="AG48">
        <v>0</v>
      </c>
      <c r="AH48">
        <v>0</v>
      </c>
      <c r="AI48">
        <v>0</v>
      </c>
      <c r="AJ48">
        <v>0</v>
      </c>
      <c r="AK48">
        <v>0</v>
      </c>
      <c r="AL48">
        <v>0</v>
      </c>
      <c r="AM48">
        <v>0</v>
      </c>
      <c r="AN48">
        <v>0</v>
      </c>
      <c r="AO48">
        <v>0</v>
      </c>
      <c r="AP48">
        <v>0</v>
      </c>
      <c r="AQ48">
        <v>0</v>
      </c>
      <c r="AR48">
        <v>0</v>
      </c>
      <c r="AS48">
        <v>0</v>
      </c>
      <c r="AT48">
        <v>0</v>
      </c>
    </row>
    <row r="49" spans="1:46" x14ac:dyDescent="0.45">
      <c r="A49" t="s">
        <v>10</v>
      </c>
      <c r="B49">
        <v>1</v>
      </c>
      <c r="C49">
        <v>1</v>
      </c>
      <c r="D49">
        <v>5300</v>
      </c>
      <c r="E49">
        <v>0</v>
      </c>
      <c r="F49">
        <v>0</v>
      </c>
      <c r="G49">
        <v>0</v>
      </c>
      <c r="H49">
        <v>0</v>
      </c>
      <c r="I49">
        <v>0</v>
      </c>
      <c r="J49">
        <v>0</v>
      </c>
      <c r="K49">
        <v>6068</v>
      </c>
      <c r="L49">
        <v>6729</v>
      </c>
      <c r="M49">
        <v>1838</v>
      </c>
      <c r="N49">
        <v>0</v>
      </c>
      <c r="O49">
        <v>9227</v>
      </c>
      <c r="P49">
        <v>9048</v>
      </c>
      <c r="Q49">
        <v>2090</v>
      </c>
      <c r="R49">
        <v>0</v>
      </c>
      <c r="S49">
        <v>0</v>
      </c>
      <c r="T49">
        <v>0</v>
      </c>
      <c r="U49">
        <v>0</v>
      </c>
      <c r="V49">
        <v>0</v>
      </c>
      <c r="W49">
        <v>0</v>
      </c>
      <c r="X49">
        <v>0</v>
      </c>
      <c r="Y49">
        <v>0</v>
      </c>
      <c r="Z49">
        <v>0</v>
      </c>
      <c r="AA49">
        <v>0</v>
      </c>
      <c r="AB49">
        <v>0</v>
      </c>
      <c r="AC49">
        <v>0</v>
      </c>
      <c r="AD49">
        <v>0</v>
      </c>
      <c r="AE49">
        <v>0</v>
      </c>
      <c r="AF49">
        <v>0</v>
      </c>
      <c r="AG49">
        <v>0</v>
      </c>
      <c r="AH49">
        <v>0</v>
      </c>
      <c r="AI49">
        <v>0</v>
      </c>
      <c r="AJ49">
        <v>0</v>
      </c>
      <c r="AK49">
        <v>0</v>
      </c>
      <c r="AL49">
        <v>0</v>
      </c>
      <c r="AM49">
        <v>0</v>
      </c>
      <c r="AN49">
        <v>0</v>
      </c>
      <c r="AO49">
        <v>0</v>
      </c>
      <c r="AP49">
        <v>0</v>
      </c>
      <c r="AQ49">
        <v>0</v>
      </c>
      <c r="AR49">
        <v>0</v>
      </c>
      <c r="AS49">
        <v>0</v>
      </c>
      <c r="AT49">
        <v>0</v>
      </c>
    </row>
    <row r="50" spans="1:46" x14ac:dyDescent="0.45">
      <c r="A50" t="s">
        <v>10</v>
      </c>
      <c r="B50">
        <v>1</v>
      </c>
      <c r="C50">
        <v>1</v>
      </c>
      <c r="D50">
        <v>5315</v>
      </c>
      <c r="E50">
        <v>0</v>
      </c>
      <c r="F50">
        <v>0</v>
      </c>
      <c r="G50">
        <v>0</v>
      </c>
      <c r="H50">
        <v>0</v>
      </c>
      <c r="I50">
        <v>0</v>
      </c>
      <c r="J50">
        <v>0</v>
      </c>
      <c r="K50">
        <v>0</v>
      </c>
      <c r="L50">
        <v>0</v>
      </c>
      <c r="M50">
        <v>0</v>
      </c>
      <c r="N50">
        <v>0</v>
      </c>
      <c r="O50">
        <v>888</v>
      </c>
      <c r="P50">
        <v>0</v>
      </c>
      <c r="Q50">
        <v>1612</v>
      </c>
      <c r="R50">
        <v>0</v>
      </c>
      <c r="S50">
        <v>0</v>
      </c>
      <c r="T50">
        <v>0</v>
      </c>
      <c r="U50">
        <v>0</v>
      </c>
      <c r="V50">
        <v>0</v>
      </c>
      <c r="W50">
        <v>0</v>
      </c>
      <c r="X50">
        <v>0</v>
      </c>
      <c r="Y50">
        <v>0</v>
      </c>
      <c r="Z50">
        <v>0</v>
      </c>
      <c r="AA50">
        <v>0</v>
      </c>
      <c r="AB50">
        <v>0</v>
      </c>
      <c r="AC50">
        <v>0</v>
      </c>
      <c r="AD50">
        <v>0</v>
      </c>
      <c r="AE50">
        <v>0</v>
      </c>
      <c r="AF50">
        <v>0</v>
      </c>
      <c r="AG50">
        <v>0</v>
      </c>
      <c r="AH50">
        <v>0</v>
      </c>
      <c r="AI50">
        <v>0</v>
      </c>
      <c r="AJ50">
        <v>0</v>
      </c>
      <c r="AK50">
        <v>0</v>
      </c>
      <c r="AL50">
        <v>0</v>
      </c>
      <c r="AM50">
        <v>0</v>
      </c>
      <c r="AN50">
        <v>0</v>
      </c>
      <c r="AO50">
        <v>0</v>
      </c>
      <c r="AP50">
        <v>0</v>
      </c>
      <c r="AQ50">
        <v>0</v>
      </c>
      <c r="AR50">
        <v>0</v>
      </c>
      <c r="AS50">
        <v>0</v>
      </c>
      <c r="AT50">
        <v>0</v>
      </c>
    </row>
    <row r="51" spans="1:46" x14ac:dyDescent="0.45">
      <c r="A51" t="s">
        <v>10</v>
      </c>
      <c r="B51">
        <v>1</v>
      </c>
      <c r="C51">
        <v>1</v>
      </c>
      <c r="D51">
        <v>5320</v>
      </c>
      <c r="E51">
        <v>0</v>
      </c>
      <c r="F51">
        <v>0</v>
      </c>
      <c r="G51">
        <v>0</v>
      </c>
      <c r="H51">
        <v>0</v>
      </c>
      <c r="I51">
        <v>0</v>
      </c>
      <c r="J51">
        <v>0</v>
      </c>
      <c r="K51">
        <v>0</v>
      </c>
      <c r="L51">
        <v>2292</v>
      </c>
      <c r="M51">
        <v>934</v>
      </c>
      <c r="N51">
        <v>0</v>
      </c>
      <c r="O51">
        <v>6732</v>
      </c>
      <c r="P51">
        <v>0</v>
      </c>
      <c r="Q51">
        <v>5042</v>
      </c>
      <c r="R51">
        <v>0</v>
      </c>
      <c r="S51">
        <v>0</v>
      </c>
      <c r="T51">
        <v>0</v>
      </c>
      <c r="U51">
        <v>0</v>
      </c>
      <c r="V51">
        <v>0</v>
      </c>
      <c r="W51">
        <v>0</v>
      </c>
      <c r="X51">
        <v>0</v>
      </c>
      <c r="Y51">
        <v>0</v>
      </c>
      <c r="Z51">
        <v>0</v>
      </c>
      <c r="AA51">
        <v>0</v>
      </c>
      <c r="AB51">
        <v>0</v>
      </c>
      <c r="AC51">
        <v>0</v>
      </c>
      <c r="AD51">
        <v>0</v>
      </c>
      <c r="AE51">
        <v>0</v>
      </c>
      <c r="AF51">
        <v>0</v>
      </c>
      <c r="AG51">
        <v>0</v>
      </c>
      <c r="AH51">
        <v>0</v>
      </c>
      <c r="AI51">
        <v>0</v>
      </c>
      <c r="AJ51">
        <v>0</v>
      </c>
      <c r="AK51">
        <v>0</v>
      </c>
      <c r="AL51">
        <v>0</v>
      </c>
      <c r="AM51">
        <v>0</v>
      </c>
      <c r="AN51">
        <v>0</v>
      </c>
      <c r="AO51">
        <v>0</v>
      </c>
      <c r="AP51">
        <v>0</v>
      </c>
      <c r="AQ51">
        <v>0</v>
      </c>
      <c r="AR51">
        <v>0</v>
      </c>
      <c r="AS51">
        <v>0</v>
      </c>
      <c r="AT51">
        <v>0</v>
      </c>
    </row>
    <row r="52" spans="1:46" x14ac:dyDescent="0.45">
      <c r="A52" t="s">
        <v>10</v>
      </c>
      <c r="B52">
        <v>1</v>
      </c>
      <c r="C52">
        <v>1</v>
      </c>
      <c r="D52">
        <v>5400</v>
      </c>
      <c r="E52">
        <v>0</v>
      </c>
      <c r="F52">
        <v>30029</v>
      </c>
      <c r="G52">
        <v>32321</v>
      </c>
      <c r="H52">
        <v>31484</v>
      </c>
      <c r="I52">
        <v>31463</v>
      </c>
      <c r="J52">
        <v>33012</v>
      </c>
      <c r="K52">
        <v>29492</v>
      </c>
      <c r="L52">
        <v>32216</v>
      </c>
      <c r="M52">
        <v>30637</v>
      </c>
      <c r="N52">
        <v>30431</v>
      </c>
      <c r="O52">
        <v>31684</v>
      </c>
      <c r="P52">
        <v>27841</v>
      </c>
      <c r="Q52">
        <v>35318</v>
      </c>
      <c r="R52">
        <v>0</v>
      </c>
      <c r="S52">
        <v>0</v>
      </c>
      <c r="T52">
        <v>0</v>
      </c>
      <c r="U52">
        <v>0</v>
      </c>
      <c r="V52">
        <v>0</v>
      </c>
      <c r="W52">
        <v>0</v>
      </c>
      <c r="X52">
        <v>0</v>
      </c>
      <c r="Y52">
        <v>0</v>
      </c>
      <c r="Z52">
        <v>0</v>
      </c>
      <c r="AA52">
        <v>0</v>
      </c>
      <c r="AB52">
        <v>0</v>
      </c>
      <c r="AC52">
        <v>0</v>
      </c>
      <c r="AD52">
        <v>0</v>
      </c>
      <c r="AE52">
        <v>0</v>
      </c>
      <c r="AF52">
        <v>0</v>
      </c>
      <c r="AG52">
        <v>0</v>
      </c>
      <c r="AH52">
        <v>0</v>
      </c>
      <c r="AI52">
        <v>0</v>
      </c>
      <c r="AJ52">
        <v>0</v>
      </c>
      <c r="AK52">
        <v>0</v>
      </c>
      <c r="AL52">
        <v>0</v>
      </c>
      <c r="AM52">
        <v>0</v>
      </c>
      <c r="AN52">
        <v>0</v>
      </c>
      <c r="AO52">
        <v>0</v>
      </c>
      <c r="AP52">
        <v>0</v>
      </c>
      <c r="AQ52">
        <v>0</v>
      </c>
      <c r="AR52">
        <v>0</v>
      </c>
      <c r="AS52">
        <v>0</v>
      </c>
      <c r="AT52">
        <v>0</v>
      </c>
    </row>
    <row r="53" spans="1:46" x14ac:dyDescent="0.45">
      <c r="A53" t="s">
        <v>10</v>
      </c>
      <c r="B53">
        <v>1</v>
      </c>
      <c r="C53">
        <v>1</v>
      </c>
      <c r="D53">
        <v>5402</v>
      </c>
      <c r="E53">
        <v>0</v>
      </c>
      <c r="F53">
        <v>3049</v>
      </c>
      <c r="G53">
        <v>2970</v>
      </c>
      <c r="H53">
        <v>2683</v>
      </c>
      <c r="I53">
        <v>2609</v>
      </c>
      <c r="J53">
        <v>2574</v>
      </c>
      <c r="K53">
        <v>2034</v>
      </c>
      <c r="L53">
        <v>2788</v>
      </c>
      <c r="M53">
        <v>3289</v>
      </c>
      <c r="N53">
        <v>3082</v>
      </c>
      <c r="O53">
        <v>4024</v>
      </c>
      <c r="P53">
        <v>2833</v>
      </c>
      <c r="Q53">
        <v>6866</v>
      </c>
      <c r="R53">
        <v>0</v>
      </c>
      <c r="S53">
        <v>0</v>
      </c>
      <c r="T53">
        <v>0</v>
      </c>
      <c r="U53">
        <v>0</v>
      </c>
      <c r="V53">
        <v>0</v>
      </c>
      <c r="W53">
        <v>0</v>
      </c>
      <c r="X53">
        <v>0</v>
      </c>
      <c r="Y53">
        <v>0</v>
      </c>
      <c r="Z53">
        <v>0</v>
      </c>
      <c r="AA53">
        <v>0</v>
      </c>
      <c r="AB53">
        <v>0</v>
      </c>
      <c r="AC53">
        <v>0</v>
      </c>
      <c r="AD53">
        <v>0</v>
      </c>
      <c r="AE53">
        <v>0</v>
      </c>
      <c r="AF53">
        <v>0</v>
      </c>
      <c r="AG53">
        <v>0</v>
      </c>
      <c r="AH53">
        <v>0</v>
      </c>
      <c r="AI53">
        <v>0</v>
      </c>
      <c r="AJ53">
        <v>0</v>
      </c>
      <c r="AK53">
        <v>0</v>
      </c>
      <c r="AL53">
        <v>0</v>
      </c>
      <c r="AM53">
        <v>0</v>
      </c>
      <c r="AN53">
        <v>0</v>
      </c>
      <c r="AO53">
        <v>0</v>
      </c>
      <c r="AP53">
        <v>0</v>
      </c>
      <c r="AQ53">
        <v>0</v>
      </c>
      <c r="AR53">
        <v>0</v>
      </c>
      <c r="AS53">
        <v>0</v>
      </c>
      <c r="AT53">
        <v>0</v>
      </c>
    </row>
    <row r="54" spans="1:46" x14ac:dyDescent="0.45">
      <c r="A54" t="s">
        <v>10</v>
      </c>
      <c r="B54">
        <v>1</v>
      </c>
      <c r="C54">
        <v>1</v>
      </c>
      <c r="D54">
        <v>5406</v>
      </c>
      <c r="E54">
        <v>0</v>
      </c>
      <c r="F54">
        <v>667</v>
      </c>
      <c r="G54">
        <v>667</v>
      </c>
      <c r="H54">
        <v>667</v>
      </c>
      <c r="I54">
        <v>667</v>
      </c>
      <c r="J54">
        <v>667</v>
      </c>
      <c r="K54">
        <v>667</v>
      </c>
      <c r="L54">
        <v>667</v>
      </c>
      <c r="M54">
        <v>667</v>
      </c>
      <c r="N54">
        <v>667</v>
      </c>
      <c r="O54">
        <v>667</v>
      </c>
      <c r="P54">
        <v>667</v>
      </c>
      <c r="Q54">
        <v>663</v>
      </c>
      <c r="R54">
        <v>0</v>
      </c>
      <c r="S54">
        <v>0</v>
      </c>
      <c r="T54">
        <v>0</v>
      </c>
      <c r="U54">
        <v>0</v>
      </c>
      <c r="V54">
        <v>0</v>
      </c>
      <c r="W54">
        <v>0</v>
      </c>
      <c r="X54">
        <v>0</v>
      </c>
      <c r="Y54">
        <v>0</v>
      </c>
      <c r="Z54">
        <v>0</v>
      </c>
      <c r="AA54">
        <v>0</v>
      </c>
      <c r="AB54">
        <v>0</v>
      </c>
      <c r="AC54">
        <v>0</v>
      </c>
      <c r="AD54">
        <v>0</v>
      </c>
      <c r="AE54">
        <v>0</v>
      </c>
      <c r="AF54">
        <v>0</v>
      </c>
      <c r="AG54">
        <v>0</v>
      </c>
      <c r="AH54">
        <v>0</v>
      </c>
      <c r="AI54">
        <v>0</v>
      </c>
      <c r="AJ54">
        <v>0</v>
      </c>
      <c r="AK54">
        <v>0</v>
      </c>
      <c r="AL54">
        <v>0</v>
      </c>
      <c r="AM54">
        <v>0</v>
      </c>
      <c r="AN54">
        <v>0</v>
      </c>
      <c r="AO54">
        <v>0</v>
      </c>
      <c r="AP54">
        <v>0</v>
      </c>
      <c r="AQ54">
        <v>0</v>
      </c>
      <c r="AR54">
        <v>0</v>
      </c>
      <c r="AS54">
        <v>0</v>
      </c>
      <c r="AT54">
        <v>0</v>
      </c>
    </row>
    <row r="55" spans="1:46" x14ac:dyDescent="0.45">
      <c r="A55" t="s">
        <v>10</v>
      </c>
      <c r="B55">
        <v>1</v>
      </c>
      <c r="C55">
        <v>1</v>
      </c>
      <c r="D55">
        <v>5407</v>
      </c>
      <c r="E55">
        <v>0</v>
      </c>
      <c r="F55">
        <v>0</v>
      </c>
      <c r="G55">
        <v>0</v>
      </c>
      <c r="H55">
        <v>0</v>
      </c>
      <c r="I55">
        <v>0</v>
      </c>
      <c r="J55">
        <v>0</v>
      </c>
      <c r="K55">
        <v>0</v>
      </c>
      <c r="L55">
        <v>0</v>
      </c>
      <c r="M55">
        <v>0</v>
      </c>
      <c r="N55">
        <v>0</v>
      </c>
      <c r="O55">
        <v>100</v>
      </c>
      <c r="P55">
        <v>0</v>
      </c>
      <c r="Q55">
        <v>0</v>
      </c>
      <c r="R55">
        <v>0</v>
      </c>
      <c r="S55">
        <v>0</v>
      </c>
      <c r="T55">
        <v>0</v>
      </c>
      <c r="U55">
        <v>0</v>
      </c>
      <c r="V55">
        <v>0</v>
      </c>
      <c r="W55">
        <v>0</v>
      </c>
      <c r="X55">
        <v>0</v>
      </c>
      <c r="Y55">
        <v>0</v>
      </c>
      <c r="Z55">
        <v>0</v>
      </c>
      <c r="AA55">
        <v>0</v>
      </c>
      <c r="AB55">
        <v>0</v>
      </c>
      <c r="AC55">
        <v>0</v>
      </c>
      <c r="AD55">
        <v>0</v>
      </c>
      <c r="AE55">
        <v>0</v>
      </c>
      <c r="AF55">
        <v>0</v>
      </c>
      <c r="AG55">
        <v>0</v>
      </c>
      <c r="AH55">
        <v>0</v>
      </c>
      <c r="AI55">
        <v>0</v>
      </c>
      <c r="AJ55">
        <v>0</v>
      </c>
      <c r="AK55">
        <v>0</v>
      </c>
      <c r="AL55">
        <v>0</v>
      </c>
      <c r="AM55">
        <v>0</v>
      </c>
      <c r="AN55">
        <v>0</v>
      </c>
      <c r="AO55">
        <v>0</v>
      </c>
      <c r="AP55">
        <v>0</v>
      </c>
      <c r="AQ55">
        <v>0</v>
      </c>
      <c r="AR55">
        <v>0</v>
      </c>
      <c r="AS55">
        <v>0</v>
      </c>
      <c r="AT55">
        <v>0</v>
      </c>
    </row>
    <row r="56" spans="1:46" x14ac:dyDescent="0.45">
      <c r="A56" t="s">
        <v>10</v>
      </c>
      <c r="B56">
        <v>1</v>
      </c>
      <c r="C56">
        <v>1</v>
      </c>
      <c r="D56">
        <v>5408</v>
      </c>
      <c r="E56">
        <v>0</v>
      </c>
      <c r="F56">
        <v>0</v>
      </c>
      <c r="G56">
        <v>0</v>
      </c>
      <c r="H56">
        <v>0</v>
      </c>
      <c r="I56">
        <v>0</v>
      </c>
      <c r="J56">
        <v>0</v>
      </c>
      <c r="K56">
        <v>0</v>
      </c>
      <c r="L56">
        <v>0</v>
      </c>
      <c r="M56">
        <v>0</v>
      </c>
      <c r="N56">
        <v>850</v>
      </c>
      <c r="O56">
        <v>0</v>
      </c>
      <c r="P56">
        <v>0</v>
      </c>
      <c r="Q56">
        <v>0</v>
      </c>
      <c r="R56">
        <v>0</v>
      </c>
      <c r="S56">
        <v>0</v>
      </c>
      <c r="T56">
        <v>0</v>
      </c>
      <c r="U56">
        <v>0</v>
      </c>
      <c r="V56">
        <v>0</v>
      </c>
      <c r="W56">
        <v>0</v>
      </c>
      <c r="X56">
        <v>0</v>
      </c>
      <c r="Y56">
        <v>0</v>
      </c>
      <c r="Z56">
        <v>0</v>
      </c>
      <c r="AA56">
        <v>0</v>
      </c>
      <c r="AB56">
        <v>0</v>
      </c>
      <c r="AC56">
        <v>0</v>
      </c>
      <c r="AD56">
        <v>0</v>
      </c>
      <c r="AE56">
        <v>0</v>
      </c>
      <c r="AF56">
        <v>0</v>
      </c>
      <c r="AG56">
        <v>0</v>
      </c>
      <c r="AH56">
        <v>0</v>
      </c>
      <c r="AI56">
        <v>0</v>
      </c>
      <c r="AJ56">
        <v>0</v>
      </c>
      <c r="AK56">
        <v>0</v>
      </c>
      <c r="AL56">
        <v>0</v>
      </c>
      <c r="AM56">
        <v>0</v>
      </c>
      <c r="AN56">
        <v>0</v>
      </c>
      <c r="AO56">
        <v>0</v>
      </c>
      <c r="AP56">
        <v>0</v>
      </c>
      <c r="AQ56">
        <v>0</v>
      </c>
      <c r="AR56">
        <v>0</v>
      </c>
      <c r="AS56">
        <v>0</v>
      </c>
      <c r="AT56">
        <v>0</v>
      </c>
    </row>
    <row r="57" spans="1:46" x14ac:dyDescent="0.45">
      <c r="A57" t="s">
        <v>10</v>
      </c>
      <c r="B57">
        <v>1</v>
      </c>
      <c r="C57">
        <v>1</v>
      </c>
      <c r="D57">
        <v>5415</v>
      </c>
      <c r="E57">
        <v>0</v>
      </c>
      <c r="F57">
        <v>2695</v>
      </c>
      <c r="G57">
        <v>5160</v>
      </c>
      <c r="H57">
        <v>4075</v>
      </c>
      <c r="I57">
        <v>4665</v>
      </c>
      <c r="J57">
        <v>3426</v>
      </c>
      <c r="K57">
        <v>4734</v>
      </c>
      <c r="L57">
        <v>3554</v>
      </c>
      <c r="M57">
        <v>6981</v>
      </c>
      <c r="N57">
        <v>1498</v>
      </c>
      <c r="O57">
        <v>4931</v>
      </c>
      <c r="P57">
        <v>2329</v>
      </c>
      <c r="Q57">
        <v>5952</v>
      </c>
      <c r="R57">
        <v>0</v>
      </c>
      <c r="S57">
        <v>0</v>
      </c>
      <c r="T57">
        <v>0</v>
      </c>
      <c r="U57">
        <v>0</v>
      </c>
      <c r="V57">
        <v>0</v>
      </c>
      <c r="W57">
        <v>0</v>
      </c>
      <c r="X57">
        <v>0</v>
      </c>
      <c r="Y57">
        <v>0</v>
      </c>
      <c r="Z57">
        <v>0</v>
      </c>
      <c r="AA57">
        <v>0</v>
      </c>
      <c r="AB57">
        <v>0</v>
      </c>
      <c r="AC57">
        <v>0</v>
      </c>
      <c r="AD57">
        <v>0</v>
      </c>
      <c r="AE57">
        <v>0</v>
      </c>
      <c r="AF57">
        <v>0</v>
      </c>
      <c r="AG57">
        <v>0</v>
      </c>
      <c r="AH57">
        <v>0</v>
      </c>
      <c r="AI57">
        <v>0</v>
      </c>
      <c r="AJ57">
        <v>0</v>
      </c>
      <c r="AK57">
        <v>0</v>
      </c>
      <c r="AL57">
        <v>0</v>
      </c>
      <c r="AM57">
        <v>0</v>
      </c>
      <c r="AN57">
        <v>0</v>
      </c>
      <c r="AO57">
        <v>0</v>
      </c>
      <c r="AP57">
        <v>0</v>
      </c>
      <c r="AQ57">
        <v>0</v>
      </c>
      <c r="AR57">
        <v>0</v>
      </c>
      <c r="AS57">
        <v>0</v>
      </c>
      <c r="AT57">
        <v>0</v>
      </c>
    </row>
    <row r="58" spans="1:46" x14ac:dyDescent="0.45">
      <c r="A58" t="s">
        <v>10</v>
      </c>
      <c r="B58">
        <v>1</v>
      </c>
      <c r="C58">
        <v>1</v>
      </c>
      <c r="D58">
        <v>5416</v>
      </c>
      <c r="E58">
        <v>0</v>
      </c>
      <c r="F58">
        <v>1125</v>
      </c>
      <c r="G58">
        <v>1125</v>
      </c>
      <c r="H58">
        <v>1125</v>
      </c>
      <c r="I58">
        <v>1125</v>
      </c>
      <c r="J58">
        <v>1125</v>
      </c>
      <c r="K58">
        <v>1125</v>
      </c>
      <c r="L58">
        <v>1125</v>
      </c>
      <c r="M58">
        <v>1125</v>
      </c>
      <c r="N58">
        <v>1125</v>
      </c>
      <c r="O58">
        <v>1125</v>
      </c>
      <c r="P58">
        <v>1125</v>
      </c>
      <c r="Q58">
        <v>1125</v>
      </c>
      <c r="R58">
        <v>0</v>
      </c>
      <c r="S58">
        <v>0</v>
      </c>
      <c r="T58">
        <v>0</v>
      </c>
      <c r="U58">
        <v>0</v>
      </c>
      <c r="V58">
        <v>0</v>
      </c>
      <c r="W58">
        <v>0</v>
      </c>
      <c r="X58">
        <v>0</v>
      </c>
      <c r="Y58">
        <v>0</v>
      </c>
      <c r="Z58">
        <v>0</v>
      </c>
      <c r="AA58">
        <v>0</v>
      </c>
      <c r="AB58">
        <v>0</v>
      </c>
      <c r="AC58">
        <v>0</v>
      </c>
      <c r="AD58">
        <v>0</v>
      </c>
      <c r="AE58">
        <v>0</v>
      </c>
      <c r="AF58">
        <v>0</v>
      </c>
      <c r="AG58">
        <v>0</v>
      </c>
      <c r="AH58">
        <v>0</v>
      </c>
      <c r="AI58">
        <v>0</v>
      </c>
      <c r="AJ58">
        <v>0</v>
      </c>
      <c r="AK58">
        <v>0</v>
      </c>
      <c r="AL58">
        <v>0</v>
      </c>
      <c r="AM58">
        <v>0</v>
      </c>
      <c r="AN58">
        <v>0</v>
      </c>
      <c r="AO58">
        <v>0</v>
      </c>
      <c r="AP58">
        <v>0</v>
      </c>
      <c r="AQ58">
        <v>0</v>
      </c>
      <c r="AR58">
        <v>0</v>
      </c>
      <c r="AS58">
        <v>0</v>
      </c>
      <c r="AT58">
        <v>0</v>
      </c>
    </row>
    <row r="59" spans="1:46" x14ac:dyDescent="0.45">
      <c r="A59" t="s">
        <v>10</v>
      </c>
      <c r="B59">
        <v>1</v>
      </c>
      <c r="C59">
        <v>1</v>
      </c>
      <c r="D59">
        <v>5417</v>
      </c>
      <c r="E59">
        <v>0</v>
      </c>
      <c r="F59">
        <v>833</v>
      </c>
      <c r="G59">
        <v>833</v>
      </c>
      <c r="H59">
        <v>833</v>
      </c>
      <c r="I59">
        <v>833</v>
      </c>
      <c r="J59">
        <v>833</v>
      </c>
      <c r="K59">
        <v>833</v>
      </c>
      <c r="L59">
        <v>833</v>
      </c>
      <c r="M59">
        <v>833</v>
      </c>
      <c r="N59">
        <v>833</v>
      </c>
      <c r="O59">
        <v>833</v>
      </c>
      <c r="P59">
        <v>833</v>
      </c>
      <c r="Q59">
        <v>837</v>
      </c>
      <c r="R59">
        <v>0</v>
      </c>
      <c r="S59">
        <v>0</v>
      </c>
      <c r="T59">
        <v>0</v>
      </c>
      <c r="U59">
        <v>0</v>
      </c>
      <c r="V59">
        <v>0</v>
      </c>
      <c r="W59">
        <v>0</v>
      </c>
      <c r="X59">
        <v>0</v>
      </c>
      <c r="Y59">
        <v>0</v>
      </c>
      <c r="Z59">
        <v>0</v>
      </c>
      <c r="AA59">
        <v>0</v>
      </c>
      <c r="AB59">
        <v>0</v>
      </c>
      <c r="AC59">
        <v>0</v>
      </c>
      <c r="AD59">
        <v>0</v>
      </c>
      <c r="AE59">
        <v>0</v>
      </c>
      <c r="AF59">
        <v>0</v>
      </c>
      <c r="AG59">
        <v>0</v>
      </c>
      <c r="AH59">
        <v>0</v>
      </c>
      <c r="AI59">
        <v>0</v>
      </c>
      <c r="AJ59">
        <v>0</v>
      </c>
      <c r="AK59">
        <v>0</v>
      </c>
      <c r="AL59">
        <v>0</v>
      </c>
      <c r="AM59">
        <v>0</v>
      </c>
      <c r="AN59">
        <v>0</v>
      </c>
      <c r="AO59">
        <v>0</v>
      </c>
      <c r="AP59">
        <v>0</v>
      </c>
      <c r="AQ59">
        <v>0</v>
      </c>
      <c r="AR59">
        <v>0</v>
      </c>
      <c r="AS59">
        <v>0</v>
      </c>
      <c r="AT59">
        <v>0</v>
      </c>
    </row>
    <row r="60" spans="1:46" x14ac:dyDescent="0.45">
      <c r="A60" t="s">
        <v>10</v>
      </c>
      <c r="B60">
        <v>1</v>
      </c>
      <c r="C60">
        <v>1</v>
      </c>
      <c r="D60">
        <v>5418</v>
      </c>
      <c r="E60">
        <v>0</v>
      </c>
      <c r="F60">
        <v>960</v>
      </c>
      <c r="G60">
        <v>0</v>
      </c>
      <c r="H60">
        <v>0</v>
      </c>
      <c r="I60">
        <v>1943</v>
      </c>
      <c r="J60">
        <v>0</v>
      </c>
      <c r="K60">
        <v>125</v>
      </c>
      <c r="L60">
        <v>0</v>
      </c>
      <c r="M60">
        <v>214</v>
      </c>
      <c r="N60">
        <v>3528</v>
      </c>
      <c r="O60">
        <v>21</v>
      </c>
      <c r="P60">
        <v>209</v>
      </c>
      <c r="Q60">
        <v>0</v>
      </c>
      <c r="R60">
        <v>0</v>
      </c>
      <c r="S60">
        <v>0</v>
      </c>
      <c r="T60">
        <v>0</v>
      </c>
      <c r="U60">
        <v>0</v>
      </c>
      <c r="V60">
        <v>0</v>
      </c>
      <c r="W60">
        <v>0</v>
      </c>
      <c r="X60">
        <v>0</v>
      </c>
      <c r="Y60">
        <v>0</v>
      </c>
      <c r="Z60">
        <v>0</v>
      </c>
      <c r="AA60">
        <v>0</v>
      </c>
      <c r="AB60">
        <v>0</v>
      </c>
      <c r="AC60">
        <v>0</v>
      </c>
      <c r="AD60">
        <v>0</v>
      </c>
      <c r="AE60">
        <v>0</v>
      </c>
      <c r="AF60">
        <v>0</v>
      </c>
      <c r="AG60">
        <v>0</v>
      </c>
      <c r="AH60">
        <v>0</v>
      </c>
      <c r="AI60">
        <v>0</v>
      </c>
      <c r="AJ60">
        <v>0</v>
      </c>
      <c r="AK60">
        <v>0</v>
      </c>
      <c r="AL60">
        <v>0</v>
      </c>
      <c r="AM60">
        <v>0</v>
      </c>
      <c r="AN60">
        <v>0</v>
      </c>
      <c r="AO60">
        <v>0</v>
      </c>
      <c r="AP60">
        <v>0</v>
      </c>
      <c r="AQ60">
        <v>0</v>
      </c>
      <c r="AR60">
        <v>0</v>
      </c>
      <c r="AS60">
        <v>0</v>
      </c>
      <c r="AT60">
        <v>0</v>
      </c>
    </row>
    <row r="61" spans="1:46" x14ac:dyDescent="0.45">
      <c r="A61" t="s">
        <v>10</v>
      </c>
      <c r="B61">
        <v>1</v>
      </c>
      <c r="C61">
        <v>1</v>
      </c>
      <c r="D61">
        <v>5419</v>
      </c>
      <c r="E61">
        <v>0</v>
      </c>
      <c r="F61">
        <v>83</v>
      </c>
      <c r="G61">
        <v>83</v>
      </c>
      <c r="H61">
        <v>83</v>
      </c>
      <c r="I61">
        <v>83</v>
      </c>
      <c r="J61">
        <v>83</v>
      </c>
      <c r="K61">
        <v>83</v>
      </c>
      <c r="L61">
        <v>83</v>
      </c>
      <c r="M61">
        <v>83</v>
      </c>
      <c r="N61">
        <v>83</v>
      </c>
      <c r="O61">
        <v>83</v>
      </c>
      <c r="P61">
        <v>83</v>
      </c>
      <c r="Q61">
        <v>87</v>
      </c>
      <c r="R61">
        <v>0</v>
      </c>
      <c r="S61">
        <v>0</v>
      </c>
      <c r="T61">
        <v>0</v>
      </c>
      <c r="U61">
        <v>0</v>
      </c>
      <c r="V61">
        <v>0</v>
      </c>
      <c r="W61">
        <v>0</v>
      </c>
      <c r="X61">
        <v>0</v>
      </c>
      <c r="Y61">
        <v>0</v>
      </c>
      <c r="Z61">
        <v>0</v>
      </c>
      <c r="AA61">
        <v>0</v>
      </c>
      <c r="AB61">
        <v>0</v>
      </c>
      <c r="AC61">
        <v>0</v>
      </c>
      <c r="AD61">
        <v>0</v>
      </c>
      <c r="AE61">
        <v>0</v>
      </c>
      <c r="AF61">
        <v>0</v>
      </c>
      <c r="AG61">
        <v>0</v>
      </c>
      <c r="AH61">
        <v>0</v>
      </c>
      <c r="AI61">
        <v>0</v>
      </c>
      <c r="AJ61">
        <v>0</v>
      </c>
      <c r="AK61">
        <v>0</v>
      </c>
      <c r="AL61">
        <v>0</v>
      </c>
      <c r="AM61">
        <v>0</v>
      </c>
      <c r="AN61">
        <v>0</v>
      </c>
      <c r="AO61">
        <v>0</v>
      </c>
      <c r="AP61">
        <v>0</v>
      </c>
      <c r="AQ61">
        <v>0</v>
      </c>
      <c r="AR61">
        <v>0</v>
      </c>
      <c r="AS61">
        <v>0</v>
      </c>
      <c r="AT61">
        <v>0</v>
      </c>
    </row>
    <row r="62" spans="1:46" x14ac:dyDescent="0.45">
      <c r="A62" t="s">
        <v>10</v>
      </c>
      <c r="B62">
        <v>1</v>
      </c>
      <c r="C62">
        <v>1</v>
      </c>
      <c r="D62">
        <v>5421</v>
      </c>
      <c r="E62">
        <v>0</v>
      </c>
      <c r="F62">
        <v>0</v>
      </c>
      <c r="G62">
        <v>1452</v>
      </c>
      <c r="H62">
        <v>0</v>
      </c>
      <c r="I62">
        <v>0</v>
      </c>
      <c r="J62">
        <v>756</v>
      </c>
      <c r="K62">
        <v>493</v>
      </c>
      <c r="L62">
        <v>0</v>
      </c>
      <c r="M62">
        <v>11</v>
      </c>
      <c r="N62">
        <v>0</v>
      </c>
      <c r="O62">
        <v>2834</v>
      </c>
      <c r="P62">
        <v>377</v>
      </c>
      <c r="Q62">
        <v>77</v>
      </c>
      <c r="R62">
        <v>0</v>
      </c>
      <c r="S62">
        <v>0</v>
      </c>
      <c r="T62">
        <v>0</v>
      </c>
      <c r="U62">
        <v>0</v>
      </c>
      <c r="V62">
        <v>0</v>
      </c>
      <c r="W62">
        <v>0</v>
      </c>
      <c r="X62">
        <v>0</v>
      </c>
      <c r="Y62">
        <v>0</v>
      </c>
      <c r="Z62">
        <v>0</v>
      </c>
      <c r="AA62">
        <v>0</v>
      </c>
      <c r="AB62">
        <v>0</v>
      </c>
      <c r="AC62">
        <v>0</v>
      </c>
      <c r="AD62">
        <v>0</v>
      </c>
      <c r="AE62">
        <v>0</v>
      </c>
      <c r="AF62">
        <v>0</v>
      </c>
      <c r="AG62">
        <v>0</v>
      </c>
      <c r="AH62">
        <v>0</v>
      </c>
      <c r="AI62">
        <v>0</v>
      </c>
      <c r="AJ62">
        <v>0</v>
      </c>
      <c r="AK62">
        <v>0</v>
      </c>
      <c r="AL62">
        <v>0</v>
      </c>
      <c r="AM62">
        <v>0</v>
      </c>
      <c r="AN62">
        <v>0</v>
      </c>
      <c r="AO62">
        <v>0</v>
      </c>
      <c r="AP62">
        <v>0</v>
      </c>
      <c r="AQ62">
        <v>0</v>
      </c>
      <c r="AR62">
        <v>0</v>
      </c>
      <c r="AS62">
        <v>0</v>
      </c>
      <c r="AT62">
        <v>0</v>
      </c>
    </row>
    <row r="63" spans="1:46" x14ac:dyDescent="0.45">
      <c r="A63" t="s">
        <v>10</v>
      </c>
      <c r="B63">
        <v>1</v>
      </c>
      <c r="C63">
        <v>1</v>
      </c>
      <c r="D63">
        <v>5430</v>
      </c>
      <c r="E63">
        <v>0</v>
      </c>
      <c r="F63">
        <v>1064</v>
      </c>
      <c r="G63">
        <v>1336</v>
      </c>
      <c r="H63">
        <v>1284</v>
      </c>
      <c r="I63">
        <v>1372</v>
      </c>
      <c r="J63">
        <v>828</v>
      </c>
      <c r="K63">
        <v>475</v>
      </c>
      <c r="L63">
        <v>2359</v>
      </c>
      <c r="M63">
        <v>1326</v>
      </c>
      <c r="N63">
        <v>1692</v>
      </c>
      <c r="O63">
        <v>1368</v>
      </c>
      <c r="P63">
        <v>156</v>
      </c>
      <c r="Q63">
        <v>2740</v>
      </c>
      <c r="R63">
        <v>0</v>
      </c>
      <c r="S63">
        <v>0</v>
      </c>
      <c r="T63">
        <v>0</v>
      </c>
      <c r="U63">
        <v>0</v>
      </c>
      <c r="V63">
        <v>0</v>
      </c>
      <c r="W63">
        <v>0</v>
      </c>
      <c r="X63">
        <v>0</v>
      </c>
      <c r="Y63">
        <v>0</v>
      </c>
      <c r="Z63">
        <v>0</v>
      </c>
      <c r="AA63">
        <v>0</v>
      </c>
      <c r="AB63">
        <v>0</v>
      </c>
      <c r="AC63">
        <v>0</v>
      </c>
      <c r="AD63">
        <v>0</v>
      </c>
      <c r="AE63">
        <v>0</v>
      </c>
      <c r="AF63">
        <v>0</v>
      </c>
      <c r="AG63">
        <v>0</v>
      </c>
      <c r="AH63">
        <v>0</v>
      </c>
      <c r="AI63">
        <v>0</v>
      </c>
      <c r="AJ63">
        <v>0</v>
      </c>
      <c r="AK63">
        <v>0</v>
      </c>
      <c r="AL63">
        <v>0</v>
      </c>
      <c r="AM63">
        <v>0</v>
      </c>
      <c r="AN63">
        <v>0</v>
      </c>
      <c r="AO63">
        <v>0</v>
      </c>
      <c r="AP63">
        <v>0</v>
      </c>
      <c r="AQ63">
        <v>0</v>
      </c>
      <c r="AR63">
        <v>0</v>
      </c>
      <c r="AS63">
        <v>0</v>
      </c>
      <c r="AT63">
        <v>0</v>
      </c>
    </row>
    <row r="64" spans="1:46" x14ac:dyDescent="0.45">
      <c r="A64" t="s">
        <v>10</v>
      </c>
      <c r="B64">
        <v>1</v>
      </c>
      <c r="C64">
        <v>1</v>
      </c>
      <c r="D64">
        <v>5435</v>
      </c>
      <c r="E64">
        <v>0</v>
      </c>
      <c r="F64">
        <v>124</v>
      </c>
      <c r="G64">
        <v>331</v>
      </c>
      <c r="H64">
        <v>191</v>
      </c>
      <c r="I64">
        <v>0</v>
      </c>
      <c r="J64">
        <v>2912</v>
      </c>
      <c r="K64">
        <v>0</v>
      </c>
      <c r="L64">
        <v>0</v>
      </c>
      <c r="M64">
        <v>390</v>
      </c>
      <c r="N64">
        <v>0</v>
      </c>
      <c r="O64">
        <v>0</v>
      </c>
      <c r="P64">
        <v>0</v>
      </c>
      <c r="Q64">
        <v>1052</v>
      </c>
      <c r="R64">
        <v>0</v>
      </c>
      <c r="S64">
        <v>0</v>
      </c>
      <c r="T64">
        <v>0</v>
      </c>
      <c r="U64">
        <v>0</v>
      </c>
      <c r="V64">
        <v>0</v>
      </c>
      <c r="W64">
        <v>0</v>
      </c>
      <c r="X64">
        <v>0</v>
      </c>
      <c r="Y64">
        <v>0</v>
      </c>
      <c r="Z64">
        <v>0</v>
      </c>
      <c r="AA64">
        <v>0</v>
      </c>
      <c r="AB64">
        <v>0</v>
      </c>
      <c r="AC64">
        <v>0</v>
      </c>
      <c r="AD64">
        <v>0</v>
      </c>
      <c r="AE64">
        <v>0</v>
      </c>
      <c r="AF64">
        <v>0</v>
      </c>
      <c r="AG64">
        <v>0</v>
      </c>
      <c r="AH64">
        <v>0</v>
      </c>
      <c r="AI64">
        <v>0</v>
      </c>
      <c r="AJ64">
        <v>0</v>
      </c>
      <c r="AK64">
        <v>0</v>
      </c>
      <c r="AL64">
        <v>0</v>
      </c>
      <c r="AM64">
        <v>0</v>
      </c>
      <c r="AN64">
        <v>0</v>
      </c>
      <c r="AO64">
        <v>0</v>
      </c>
      <c r="AP64">
        <v>0</v>
      </c>
      <c r="AQ64">
        <v>0</v>
      </c>
      <c r="AR64">
        <v>0</v>
      </c>
      <c r="AS64">
        <v>0</v>
      </c>
      <c r="AT64">
        <v>0</v>
      </c>
    </row>
    <row r="65" spans="1:46" x14ac:dyDescent="0.45">
      <c r="A65" t="s">
        <v>10</v>
      </c>
      <c r="B65">
        <v>1</v>
      </c>
      <c r="C65">
        <v>1</v>
      </c>
      <c r="D65">
        <v>5440</v>
      </c>
      <c r="E65">
        <v>0</v>
      </c>
      <c r="F65">
        <v>544</v>
      </c>
      <c r="G65">
        <v>0</v>
      </c>
      <c r="H65">
        <v>0</v>
      </c>
      <c r="I65">
        <v>534</v>
      </c>
      <c r="J65">
        <v>0</v>
      </c>
      <c r="K65">
        <v>1347</v>
      </c>
      <c r="L65">
        <v>0</v>
      </c>
      <c r="M65">
        <v>2340</v>
      </c>
      <c r="N65">
        <v>1076</v>
      </c>
      <c r="O65">
        <v>1990</v>
      </c>
      <c r="P65">
        <v>2169</v>
      </c>
      <c r="Q65">
        <v>0</v>
      </c>
      <c r="R65">
        <v>0</v>
      </c>
      <c r="S65">
        <v>0</v>
      </c>
      <c r="T65">
        <v>0</v>
      </c>
      <c r="U65">
        <v>0</v>
      </c>
      <c r="V65">
        <v>0</v>
      </c>
      <c r="W65">
        <v>0</v>
      </c>
      <c r="X65">
        <v>0</v>
      </c>
      <c r="Y65">
        <v>0</v>
      </c>
      <c r="Z65">
        <v>0</v>
      </c>
      <c r="AA65">
        <v>0</v>
      </c>
      <c r="AB65">
        <v>0</v>
      </c>
      <c r="AC65">
        <v>0</v>
      </c>
      <c r="AD65">
        <v>0</v>
      </c>
      <c r="AE65">
        <v>0</v>
      </c>
      <c r="AF65">
        <v>0</v>
      </c>
      <c r="AG65">
        <v>0</v>
      </c>
      <c r="AH65">
        <v>0</v>
      </c>
      <c r="AI65">
        <v>0</v>
      </c>
      <c r="AJ65">
        <v>0</v>
      </c>
      <c r="AK65">
        <v>0</v>
      </c>
      <c r="AL65">
        <v>0</v>
      </c>
      <c r="AM65">
        <v>0</v>
      </c>
      <c r="AN65">
        <v>0</v>
      </c>
      <c r="AO65">
        <v>0</v>
      </c>
      <c r="AP65">
        <v>0</v>
      </c>
      <c r="AQ65">
        <v>0</v>
      </c>
      <c r="AR65">
        <v>0</v>
      </c>
      <c r="AS65">
        <v>0</v>
      </c>
      <c r="AT65">
        <v>0</v>
      </c>
    </row>
    <row r="66" spans="1:46" x14ac:dyDescent="0.45">
      <c r="A66" t="s">
        <v>10</v>
      </c>
      <c r="B66">
        <v>1</v>
      </c>
      <c r="C66">
        <v>1</v>
      </c>
      <c r="D66">
        <v>5450</v>
      </c>
      <c r="E66">
        <v>0</v>
      </c>
      <c r="F66">
        <v>0</v>
      </c>
      <c r="G66">
        <v>0</v>
      </c>
      <c r="H66">
        <v>0</v>
      </c>
      <c r="I66">
        <v>279</v>
      </c>
      <c r="J66">
        <v>195</v>
      </c>
      <c r="K66">
        <v>21</v>
      </c>
      <c r="L66">
        <v>0</v>
      </c>
      <c r="M66">
        <v>218</v>
      </c>
      <c r="N66">
        <v>0</v>
      </c>
      <c r="O66">
        <v>434</v>
      </c>
      <c r="P66">
        <v>103</v>
      </c>
      <c r="Q66">
        <v>0</v>
      </c>
      <c r="R66">
        <v>0</v>
      </c>
      <c r="S66">
        <v>0</v>
      </c>
      <c r="T66">
        <v>0</v>
      </c>
      <c r="U66">
        <v>0</v>
      </c>
      <c r="V66">
        <v>0</v>
      </c>
      <c r="W66">
        <v>0</v>
      </c>
      <c r="X66">
        <v>0</v>
      </c>
      <c r="Y66">
        <v>0</v>
      </c>
      <c r="Z66">
        <v>0</v>
      </c>
      <c r="AA66">
        <v>0</v>
      </c>
      <c r="AB66">
        <v>0</v>
      </c>
      <c r="AC66">
        <v>0</v>
      </c>
      <c r="AD66">
        <v>0</v>
      </c>
      <c r="AE66">
        <v>0</v>
      </c>
      <c r="AF66">
        <v>0</v>
      </c>
      <c r="AG66">
        <v>0</v>
      </c>
      <c r="AH66">
        <v>0</v>
      </c>
      <c r="AI66">
        <v>0</v>
      </c>
      <c r="AJ66">
        <v>0</v>
      </c>
      <c r="AK66">
        <v>0</v>
      </c>
      <c r="AL66">
        <v>0</v>
      </c>
      <c r="AM66">
        <v>0</v>
      </c>
      <c r="AN66">
        <v>0</v>
      </c>
      <c r="AO66">
        <v>0</v>
      </c>
      <c r="AP66">
        <v>0</v>
      </c>
      <c r="AQ66">
        <v>0</v>
      </c>
      <c r="AR66">
        <v>0</v>
      </c>
      <c r="AS66">
        <v>0</v>
      </c>
      <c r="AT66">
        <v>0</v>
      </c>
    </row>
    <row r="67" spans="1:46" x14ac:dyDescent="0.45">
      <c r="A67" t="s">
        <v>10</v>
      </c>
      <c r="B67">
        <v>1</v>
      </c>
      <c r="C67">
        <v>1</v>
      </c>
      <c r="D67">
        <v>5470</v>
      </c>
      <c r="E67">
        <v>0</v>
      </c>
      <c r="F67">
        <v>791</v>
      </c>
      <c r="G67">
        <v>2120</v>
      </c>
      <c r="H67">
        <v>0</v>
      </c>
      <c r="I67">
        <v>0</v>
      </c>
      <c r="J67">
        <v>121</v>
      </c>
      <c r="K67">
        <v>0</v>
      </c>
      <c r="L67">
        <v>677</v>
      </c>
      <c r="M67">
        <v>0</v>
      </c>
      <c r="N67">
        <v>1291</v>
      </c>
      <c r="O67">
        <v>0</v>
      </c>
      <c r="P67">
        <v>0</v>
      </c>
      <c r="Q67">
        <v>0</v>
      </c>
      <c r="R67">
        <v>0</v>
      </c>
      <c r="S67">
        <v>0</v>
      </c>
      <c r="T67">
        <v>0</v>
      </c>
      <c r="U67">
        <v>0</v>
      </c>
      <c r="V67">
        <v>0</v>
      </c>
      <c r="W67">
        <v>0</v>
      </c>
      <c r="X67">
        <v>0</v>
      </c>
      <c r="Y67">
        <v>0</v>
      </c>
      <c r="Z67">
        <v>0</v>
      </c>
      <c r="AA67">
        <v>0</v>
      </c>
      <c r="AB67">
        <v>0</v>
      </c>
      <c r="AC67">
        <v>0</v>
      </c>
      <c r="AD67">
        <v>0</v>
      </c>
      <c r="AE67">
        <v>0</v>
      </c>
      <c r="AF67">
        <v>0</v>
      </c>
      <c r="AG67">
        <v>0</v>
      </c>
      <c r="AH67">
        <v>0</v>
      </c>
      <c r="AI67">
        <v>0</v>
      </c>
      <c r="AJ67">
        <v>0</v>
      </c>
      <c r="AK67">
        <v>0</v>
      </c>
      <c r="AL67">
        <v>0</v>
      </c>
      <c r="AM67">
        <v>0</v>
      </c>
      <c r="AN67">
        <v>0</v>
      </c>
      <c r="AO67">
        <v>0</v>
      </c>
      <c r="AP67">
        <v>0</v>
      </c>
      <c r="AQ67">
        <v>0</v>
      </c>
      <c r="AR67">
        <v>0</v>
      </c>
      <c r="AS67">
        <v>0</v>
      </c>
      <c r="AT67">
        <v>0</v>
      </c>
    </row>
    <row r="68" spans="1:46" x14ac:dyDescent="0.45">
      <c r="A68" t="s">
        <v>10</v>
      </c>
      <c r="B68">
        <v>1</v>
      </c>
      <c r="C68">
        <v>1</v>
      </c>
      <c r="D68">
        <v>5600</v>
      </c>
      <c r="E68">
        <v>0</v>
      </c>
      <c r="F68">
        <v>3322</v>
      </c>
      <c r="G68">
        <v>2858</v>
      </c>
      <c r="H68">
        <v>3868</v>
      </c>
      <c r="I68">
        <v>5497</v>
      </c>
      <c r="J68">
        <v>4814</v>
      </c>
      <c r="K68">
        <v>4602</v>
      </c>
      <c r="L68">
        <v>4219</v>
      </c>
      <c r="M68">
        <v>3816</v>
      </c>
      <c r="N68">
        <v>4147</v>
      </c>
      <c r="O68">
        <v>5092</v>
      </c>
      <c r="P68">
        <v>4147</v>
      </c>
      <c r="Q68">
        <v>2912</v>
      </c>
      <c r="R68">
        <v>0</v>
      </c>
      <c r="S68">
        <v>0</v>
      </c>
      <c r="T68">
        <v>0</v>
      </c>
      <c r="U68">
        <v>0</v>
      </c>
      <c r="V68">
        <v>0</v>
      </c>
      <c r="W68">
        <v>0</v>
      </c>
      <c r="X68">
        <v>0</v>
      </c>
      <c r="Y68">
        <v>0</v>
      </c>
      <c r="Z68">
        <v>0</v>
      </c>
      <c r="AA68">
        <v>0</v>
      </c>
      <c r="AB68">
        <v>0</v>
      </c>
      <c r="AC68">
        <v>0</v>
      </c>
      <c r="AD68">
        <v>0</v>
      </c>
      <c r="AE68">
        <v>0</v>
      </c>
      <c r="AF68">
        <v>0</v>
      </c>
      <c r="AG68">
        <v>0</v>
      </c>
      <c r="AH68">
        <v>0</v>
      </c>
      <c r="AI68">
        <v>0</v>
      </c>
      <c r="AJ68">
        <v>0</v>
      </c>
      <c r="AK68">
        <v>0</v>
      </c>
      <c r="AL68">
        <v>0</v>
      </c>
      <c r="AM68">
        <v>0</v>
      </c>
      <c r="AN68">
        <v>0</v>
      </c>
      <c r="AO68">
        <v>0</v>
      </c>
      <c r="AP68">
        <v>0</v>
      </c>
      <c r="AQ68">
        <v>0</v>
      </c>
      <c r="AR68">
        <v>0</v>
      </c>
      <c r="AS68">
        <v>0</v>
      </c>
      <c r="AT68">
        <v>0</v>
      </c>
    </row>
    <row r="69" spans="1:46" x14ac:dyDescent="0.45">
      <c r="A69" t="s">
        <v>10</v>
      </c>
      <c r="B69">
        <v>1</v>
      </c>
      <c r="C69">
        <v>1</v>
      </c>
      <c r="D69">
        <v>5601</v>
      </c>
      <c r="E69">
        <v>0</v>
      </c>
      <c r="F69">
        <v>303</v>
      </c>
      <c r="G69">
        <v>260</v>
      </c>
      <c r="H69">
        <v>352</v>
      </c>
      <c r="I69">
        <v>501</v>
      </c>
      <c r="J69">
        <v>439</v>
      </c>
      <c r="K69">
        <v>419</v>
      </c>
      <c r="L69">
        <v>384</v>
      </c>
      <c r="M69">
        <v>348</v>
      </c>
      <c r="N69">
        <v>378</v>
      </c>
      <c r="O69">
        <v>464</v>
      </c>
      <c r="P69">
        <v>378</v>
      </c>
      <c r="Q69">
        <v>266</v>
      </c>
      <c r="R69">
        <v>0</v>
      </c>
      <c r="S69">
        <v>0</v>
      </c>
      <c r="T69">
        <v>0</v>
      </c>
      <c r="U69">
        <v>0</v>
      </c>
      <c r="V69">
        <v>0</v>
      </c>
      <c r="W69">
        <v>0</v>
      </c>
      <c r="X69">
        <v>0</v>
      </c>
      <c r="Y69">
        <v>0</v>
      </c>
      <c r="Z69">
        <v>0</v>
      </c>
      <c r="AA69">
        <v>0</v>
      </c>
      <c r="AB69">
        <v>0</v>
      </c>
      <c r="AC69">
        <v>0</v>
      </c>
      <c r="AD69">
        <v>0</v>
      </c>
      <c r="AE69">
        <v>0</v>
      </c>
      <c r="AF69">
        <v>0</v>
      </c>
      <c r="AG69">
        <v>0</v>
      </c>
      <c r="AH69">
        <v>0</v>
      </c>
      <c r="AI69">
        <v>0</v>
      </c>
      <c r="AJ69">
        <v>0</v>
      </c>
      <c r="AK69">
        <v>0</v>
      </c>
      <c r="AL69">
        <v>0</v>
      </c>
      <c r="AM69">
        <v>0</v>
      </c>
      <c r="AN69">
        <v>0</v>
      </c>
      <c r="AO69">
        <v>0</v>
      </c>
      <c r="AP69">
        <v>0</v>
      </c>
      <c r="AQ69">
        <v>0</v>
      </c>
      <c r="AR69">
        <v>0</v>
      </c>
      <c r="AS69">
        <v>0</v>
      </c>
      <c r="AT69">
        <v>0</v>
      </c>
    </row>
    <row r="70" spans="1:46" x14ac:dyDescent="0.45">
      <c r="A70" t="s">
        <v>10</v>
      </c>
      <c r="B70">
        <v>1</v>
      </c>
      <c r="C70">
        <v>1</v>
      </c>
      <c r="D70">
        <v>5800</v>
      </c>
      <c r="E70">
        <v>0</v>
      </c>
      <c r="F70">
        <v>10300</v>
      </c>
      <c r="G70">
        <v>12334</v>
      </c>
      <c r="H70">
        <v>13511</v>
      </c>
      <c r="I70">
        <v>13232</v>
      </c>
      <c r="J70">
        <v>11372</v>
      </c>
      <c r="K70">
        <v>10201</v>
      </c>
      <c r="L70">
        <v>10863</v>
      </c>
      <c r="M70">
        <v>12242</v>
      </c>
      <c r="N70">
        <v>12222</v>
      </c>
      <c r="O70">
        <v>14829</v>
      </c>
      <c r="P70">
        <v>12731</v>
      </c>
      <c r="Q70">
        <v>16245</v>
      </c>
      <c r="R70">
        <v>0</v>
      </c>
      <c r="S70">
        <v>0</v>
      </c>
      <c r="T70">
        <v>0</v>
      </c>
      <c r="U70">
        <v>0</v>
      </c>
      <c r="V70">
        <v>0</v>
      </c>
      <c r="W70">
        <v>0</v>
      </c>
      <c r="X70">
        <v>0</v>
      </c>
      <c r="Y70">
        <v>0</v>
      </c>
      <c r="Z70">
        <v>0</v>
      </c>
      <c r="AA70">
        <v>0</v>
      </c>
      <c r="AB70">
        <v>0</v>
      </c>
      <c r="AC70">
        <v>0</v>
      </c>
      <c r="AD70">
        <v>0</v>
      </c>
      <c r="AE70">
        <v>0</v>
      </c>
      <c r="AF70">
        <v>0</v>
      </c>
      <c r="AG70">
        <v>0</v>
      </c>
      <c r="AH70">
        <v>0</v>
      </c>
      <c r="AI70">
        <v>0</v>
      </c>
      <c r="AJ70">
        <v>0</v>
      </c>
      <c r="AK70">
        <v>0</v>
      </c>
      <c r="AL70">
        <v>0</v>
      </c>
      <c r="AM70">
        <v>0</v>
      </c>
      <c r="AN70">
        <v>0</v>
      </c>
      <c r="AO70">
        <v>0</v>
      </c>
      <c r="AP70">
        <v>0</v>
      </c>
      <c r="AQ70">
        <v>0</v>
      </c>
      <c r="AR70">
        <v>0</v>
      </c>
      <c r="AS70">
        <v>0</v>
      </c>
      <c r="AT70">
        <v>0</v>
      </c>
    </row>
    <row r="71" spans="1:46" x14ac:dyDescent="0.45">
      <c r="A71" t="s">
        <v>10</v>
      </c>
      <c r="B71">
        <v>1</v>
      </c>
      <c r="C71">
        <v>1</v>
      </c>
      <c r="D71">
        <v>5801</v>
      </c>
      <c r="E71">
        <v>0</v>
      </c>
      <c r="F71">
        <v>880</v>
      </c>
      <c r="G71">
        <v>1058</v>
      </c>
      <c r="H71">
        <v>1154</v>
      </c>
      <c r="I71">
        <v>1137</v>
      </c>
      <c r="J71">
        <v>966</v>
      </c>
      <c r="K71">
        <v>1371</v>
      </c>
      <c r="L71">
        <v>913</v>
      </c>
      <c r="M71">
        <v>1052</v>
      </c>
      <c r="N71">
        <v>1471</v>
      </c>
      <c r="O71">
        <v>1373</v>
      </c>
      <c r="P71">
        <v>963</v>
      </c>
      <c r="Q71">
        <v>3821</v>
      </c>
      <c r="R71">
        <v>0</v>
      </c>
      <c r="S71">
        <v>0</v>
      </c>
      <c r="T71">
        <v>0</v>
      </c>
      <c r="U71">
        <v>0</v>
      </c>
      <c r="V71">
        <v>0</v>
      </c>
      <c r="W71">
        <v>0</v>
      </c>
      <c r="X71">
        <v>0</v>
      </c>
      <c r="Y71">
        <v>0</v>
      </c>
      <c r="Z71">
        <v>0</v>
      </c>
      <c r="AA71">
        <v>0</v>
      </c>
      <c r="AB71">
        <v>0</v>
      </c>
      <c r="AC71">
        <v>0</v>
      </c>
      <c r="AD71">
        <v>0</v>
      </c>
      <c r="AE71">
        <v>0</v>
      </c>
      <c r="AF71">
        <v>0</v>
      </c>
      <c r="AG71">
        <v>0</v>
      </c>
      <c r="AH71">
        <v>0</v>
      </c>
      <c r="AI71">
        <v>0</v>
      </c>
      <c r="AJ71">
        <v>0</v>
      </c>
      <c r="AK71">
        <v>0</v>
      </c>
      <c r="AL71">
        <v>0</v>
      </c>
      <c r="AM71">
        <v>0</v>
      </c>
      <c r="AN71">
        <v>0</v>
      </c>
      <c r="AO71">
        <v>0</v>
      </c>
      <c r="AP71">
        <v>0</v>
      </c>
      <c r="AQ71">
        <v>0</v>
      </c>
      <c r="AR71">
        <v>0</v>
      </c>
      <c r="AS71">
        <v>0</v>
      </c>
      <c r="AT71">
        <v>0</v>
      </c>
    </row>
    <row r="72" spans="1:46" x14ac:dyDescent="0.45">
      <c r="A72" t="s">
        <v>10</v>
      </c>
      <c r="B72">
        <v>1</v>
      </c>
      <c r="C72">
        <v>1</v>
      </c>
      <c r="D72">
        <v>5818</v>
      </c>
      <c r="E72">
        <v>0</v>
      </c>
      <c r="F72">
        <v>0</v>
      </c>
      <c r="G72">
        <v>0</v>
      </c>
      <c r="H72">
        <v>276</v>
      </c>
      <c r="I72">
        <v>234</v>
      </c>
      <c r="J72">
        <v>141</v>
      </c>
      <c r="K72">
        <v>0</v>
      </c>
      <c r="L72">
        <v>110</v>
      </c>
      <c r="M72">
        <v>41</v>
      </c>
      <c r="N72">
        <v>538</v>
      </c>
      <c r="O72">
        <v>137</v>
      </c>
      <c r="P72">
        <v>0</v>
      </c>
      <c r="Q72">
        <v>23</v>
      </c>
      <c r="R72">
        <v>0</v>
      </c>
      <c r="S72">
        <v>0</v>
      </c>
      <c r="T72">
        <v>0</v>
      </c>
      <c r="U72">
        <v>0</v>
      </c>
      <c r="V72">
        <v>0</v>
      </c>
      <c r="W72">
        <v>0</v>
      </c>
      <c r="X72">
        <v>0</v>
      </c>
      <c r="Y72">
        <v>0</v>
      </c>
      <c r="Z72">
        <v>0</v>
      </c>
      <c r="AA72">
        <v>0</v>
      </c>
      <c r="AB72">
        <v>0</v>
      </c>
      <c r="AC72">
        <v>0</v>
      </c>
      <c r="AD72">
        <v>0</v>
      </c>
      <c r="AE72">
        <v>0</v>
      </c>
      <c r="AF72">
        <v>0</v>
      </c>
      <c r="AG72">
        <v>0</v>
      </c>
      <c r="AH72">
        <v>0</v>
      </c>
      <c r="AI72">
        <v>0</v>
      </c>
      <c r="AJ72">
        <v>0</v>
      </c>
      <c r="AK72">
        <v>0</v>
      </c>
      <c r="AL72">
        <v>0</v>
      </c>
      <c r="AM72">
        <v>0</v>
      </c>
      <c r="AN72">
        <v>0</v>
      </c>
      <c r="AO72">
        <v>0</v>
      </c>
      <c r="AP72">
        <v>0</v>
      </c>
      <c r="AQ72">
        <v>0</v>
      </c>
      <c r="AR72">
        <v>0</v>
      </c>
      <c r="AS72">
        <v>0</v>
      </c>
      <c r="AT72">
        <v>0</v>
      </c>
    </row>
    <row r="73" spans="1:46" x14ac:dyDescent="0.45">
      <c r="A73" t="s">
        <v>10</v>
      </c>
      <c r="B73">
        <v>1</v>
      </c>
      <c r="C73">
        <v>1</v>
      </c>
      <c r="D73">
        <v>5819</v>
      </c>
      <c r="E73">
        <v>0</v>
      </c>
      <c r="F73">
        <v>63</v>
      </c>
      <c r="G73">
        <v>63</v>
      </c>
      <c r="H73">
        <v>63</v>
      </c>
      <c r="I73">
        <v>63</v>
      </c>
      <c r="J73">
        <v>63</v>
      </c>
      <c r="K73">
        <v>63</v>
      </c>
      <c r="L73">
        <v>63</v>
      </c>
      <c r="M73">
        <v>63</v>
      </c>
      <c r="N73">
        <v>63</v>
      </c>
      <c r="O73">
        <v>63</v>
      </c>
      <c r="P73">
        <v>63</v>
      </c>
      <c r="Q73">
        <v>57</v>
      </c>
      <c r="R73">
        <v>0</v>
      </c>
      <c r="S73">
        <v>0</v>
      </c>
      <c r="T73">
        <v>0</v>
      </c>
      <c r="U73">
        <v>0</v>
      </c>
      <c r="V73">
        <v>0</v>
      </c>
      <c r="W73">
        <v>0</v>
      </c>
      <c r="X73">
        <v>0</v>
      </c>
      <c r="Y73">
        <v>0</v>
      </c>
      <c r="Z73">
        <v>0</v>
      </c>
      <c r="AA73">
        <v>0</v>
      </c>
      <c r="AB73">
        <v>0</v>
      </c>
      <c r="AC73">
        <v>0</v>
      </c>
      <c r="AD73">
        <v>0</v>
      </c>
      <c r="AE73">
        <v>0</v>
      </c>
      <c r="AF73">
        <v>0</v>
      </c>
      <c r="AG73">
        <v>0</v>
      </c>
      <c r="AH73">
        <v>0</v>
      </c>
      <c r="AI73">
        <v>0</v>
      </c>
      <c r="AJ73">
        <v>0</v>
      </c>
      <c r="AK73">
        <v>0</v>
      </c>
      <c r="AL73">
        <v>0</v>
      </c>
      <c r="AM73">
        <v>0</v>
      </c>
      <c r="AN73">
        <v>0</v>
      </c>
      <c r="AO73">
        <v>0</v>
      </c>
      <c r="AP73">
        <v>0</v>
      </c>
      <c r="AQ73">
        <v>0</v>
      </c>
      <c r="AR73">
        <v>0</v>
      </c>
      <c r="AS73">
        <v>0</v>
      </c>
      <c r="AT73">
        <v>0</v>
      </c>
    </row>
    <row r="74" spans="1:46" x14ac:dyDescent="0.45">
      <c r="A74" t="s">
        <v>10</v>
      </c>
      <c r="B74">
        <v>1</v>
      </c>
      <c r="C74">
        <v>1</v>
      </c>
      <c r="D74">
        <v>5820</v>
      </c>
      <c r="E74">
        <v>0</v>
      </c>
      <c r="F74">
        <v>1625</v>
      </c>
      <c r="G74">
        <v>1625</v>
      </c>
      <c r="H74">
        <v>1625</v>
      </c>
      <c r="I74">
        <v>1625</v>
      </c>
      <c r="J74">
        <v>1625</v>
      </c>
      <c r="K74">
        <v>1625</v>
      </c>
      <c r="L74">
        <v>1625</v>
      </c>
      <c r="M74">
        <v>1625</v>
      </c>
      <c r="N74">
        <v>1625</v>
      </c>
      <c r="O74">
        <v>1625</v>
      </c>
      <c r="P74">
        <v>1625</v>
      </c>
      <c r="Q74">
        <v>1625</v>
      </c>
      <c r="R74">
        <v>0</v>
      </c>
      <c r="S74">
        <v>0</v>
      </c>
      <c r="T74">
        <v>0</v>
      </c>
      <c r="U74">
        <v>0</v>
      </c>
      <c r="V74">
        <v>0</v>
      </c>
      <c r="W74">
        <v>0</v>
      </c>
      <c r="X74">
        <v>0</v>
      </c>
      <c r="Y74">
        <v>0</v>
      </c>
      <c r="Z74">
        <v>0</v>
      </c>
      <c r="AA74">
        <v>0</v>
      </c>
      <c r="AB74">
        <v>0</v>
      </c>
      <c r="AC74">
        <v>0</v>
      </c>
      <c r="AD74">
        <v>0</v>
      </c>
      <c r="AE74">
        <v>0</v>
      </c>
      <c r="AF74">
        <v>0</v>
      </c>
      <c r="AG74">
        <v>0</v>
      </c>
      <c r="AH74">
        <v>0</v>
      </c>
      <c r="AI74">
        <v>0</v>
      </c>
      <c r="AJ74">
        <v>0</v>
      </c>
      <c r="AK74">
        <v>0</v>
      </c>
      <c r="AL74">
        <v>0</v>
      </c>
      <c r="AM74">
        <v>0</v>
      </c>
      <c r="AN74">
        <v>0</v>
      </c>
      <c r="AO74">
        <v>0</v>
      </c>
      <c r="AP74">
        <v>0</v>
      </c>
      <c r="AQ74">
        <v>0</v>
      </c>
      <c r="AR74">
        <v>0</v>
      </c>
      <c r="AS74">
        <v>0</v>
      </c>
      <c r="AT74">
        <v>0</v>
      </c>
    </row>
    <row r="75" spans="1:46" x14ac:dyDescent="0.45">
      <c r="A75" t="s">
        <v>10</v>
      </c>
      <c r="B75">
        <v>1</v>
      </c>
      <c r="C75">
        <v>1</v>
      </c>
      <c r="D75">
        <v>5821</v>
      </c>
      <c r="E75">
        <v>0</v>
      </c>
      <c r="F75">
        <v>0</v>
      </c>
      <c r="G75">
        <v>510</v>
      </c>
      <c r="H75">
        <v>0</v>
      </c>
      <c r="I75">
        <v>0</v>
      </c>
      <c r="J75">
        <v>0</v>
      </c>
      <c r="K75">
        <v>0</v>
      </c>
      <c r="L75">
        <v>0</v>
      </c>
      <c r="M75">
        <v>0</v>
      </c>
      <c r="N75">
        <v>4401</v>
      </c>
      <c r="O75">
        <v>0</v>
      </c>
      <c r="P75">
        <v>0</v>
      </c>
      <c r="Q75">
        <v>89</v>
      </c>
      <c r="R75">
        <v>0</v>
      </c>
      <c r="S75">
        <v>0</v>
      </c>
      <c r="T75">
        <v>0</v>
      </c>
      <c r="U75">
        <v>0</v>
      </c>
      <c r="V75">
        <v>0</v>
      </c>
      <c r="W75">
        <v>0</v>
      </c>
      <c r="X75">
        <v>0</v>
      </c>
      <c r="Y75">
        <v>0</v>
      </c>
      <c r="Z75">
        <v>0</v>
      </c>
      <c r="AA75">
        <v>0</v>
      </c>
      <c r="AB75">
        <v>0</v>
      </c>
      <c r="AC75">
        <v>0</v>
      </c>
      <c r="AD75">
        <v>0</v>
      </c>
      <c r="AE75">
        <v>0</v>
      </c>
      <c r="AF75">
        <v>0</v>
      </c>
      <c r="AG75">
        <v>0</v>
      </c>
      <c r="AH75">
        <v>0</v>
      </c>
      <c r="AI75">
        <v>0</v>
      </c>
      <c r="AJ75">
        <v>0</v>
      </c>
      <c r="AK75">
        <v>0</v>
      </c>
      <c r="AL75">
        <v>0</v>
      </c>
      <c r="AM75">
        <v>0</v>
      </c>
      <c r="AN75">
        <v>0</v>
      </c>
      <c r="AO75">
        <v>0</v>
      </c>
      <c r="AP75">
        <v>0</v>
      </c>
      <c r="AQ75">
        <v>0</v>
      </c>
      <c r="AR75">
        <v>0</v>
      </c>
      <c r="AS75">
        <v>0</v>
      </c>
      <c r="AT75">
        <v>0</v>
      </c>
    </row>
    <row r="76" spans="1:46" x14ac:dyDescent="0.45">
      <c r="A76" t="s">
        <v>10</v>
      </c>
      <c r="B76">
        <v>1</v>
      </c>
      <c r="C76">
        <v>1</v>
      </c>
      <c r="D76">
        <v>5822</v>
      </c>
      <c r="E76">
        <v>0</v>
      </c>
      <c r="F76">
        <v>167</v>
      </c>
      <c r="G76">
        <v>167</v>
      </c>
      <c r="H76">
        <v>167</v>
      </c>
      <c r="I76">
        <v>167</v>
      </c>
      <c r="J76">
        <v>167</v>
      </c>
      <c r="K76">
        <v>167</v>
      </c>
      <c r="L76">
        <v>167</v>
      </c>
      <c r="M76">
        <v>167</v>
      </c>
      <c r="N76">
        <v>167</v>
      </c>
      <c r="O76">
        <v>167</v>
      </c>
      <c r="P76">
        <v>167</v>
      </c>
      <c r="Q76">
        <v>163</v>
      </c>
      <c r="R76">
        <v>0</v>
      </c>
      <c r="S76">
        <v>0</v>
      </c>
      <c r="T76">
        <v>0</v>
      </c>
      <c r="U76">
        <v>0</v>
      </c>
      <c r="V76">
        <v>0</v>
      </c>
      <c r="W76">
        <v>0</v>
      </c>
      <c r="X76">
        <v>0</v>
      </c>
      <c r="Y76">
        <v>0</v>
      </c>
      <c r="Z76">
        <v>0</v>
      </c>
      <c r="AA76">
        <v>0</v>
      </c>
      <c r="AB76">
        <v>0</v>
      </c>
      <c r="AC76">
        <v>0</v>
      </c>
      <c r="AD76">
        <v>0</v>
      </c>
      <c r="AE76">
        <v>0</v>
      </c>
      <c r="AF76">
        <v>0</v>
      </c>
      <c r="AG76">
        <v>0</v>
      </c>
      <c r="AH76">
        <v>0</v>
      </c>
      <c r="AI76">
        <v>0</v>
      </c>
      <c r="AJ76">
        <v>0</v>
      </c>
      <c r="AK76">
        <v>0</v>
      </c>
      <c r="AL76">
        <v>0</v>
      </c>
      <c r="AM76">
        <v>0</v>
      </c>
      <c r="AN76">
        <v>0</v>
      </c>
      <c r="AO76">
        <v>0</v>
      </c>
      <c r="AP76">
        <v>0</v>
      </c>
      <c r="AQ76">
        <v>0</v>
      </c>
      <c r="AR76">
        <v>0</v>
      </c>
      <c r="AS76">
        <v>0</v>
      </c>
      <c r="AT76">
        <v>0</v>
      </c>
    </row>
    <row r="77" spans="1:46" x14ac:dyDescent="0.45">
      <c r="A77" t="s">
        <v>10</v>
      </c>
      <c r="B77">
        <v>1</v>
      </c>
      <c r="C77">
        <v>1</v>
      </c>
      <c r="D77">
        <v>5915</v>
      </c>
      <c r="E77">
        <v>0</v>
      </c>
      <c r="F77">
        <v>1380</v>
      </c>
      <c r="G77">
        <v>807</v>
      </c>
      <c r="H77">
        <v>3395</v>
      </c>
      <c r="I77">
        <v>1650</v>
      </c>
      <c r="J77">
        <v>164</v>
      </c>
      <c r="K77">
        <v>302</v>
      </c>
      <c r="L77">
        <v>476</v>
      </c>
      <c r="M77">
        <v>826</v>
      </c>
      <c r="N77">
        <v>0</v>
      </c>
      <c r="O77">
        <v>0</v>
      </c>
      <c r="P77">
        <v>0</v>
      </c>
      <c r="Q77">
        <v>0</v>
      </c>
      <c r="R77">
        <v>0</v>
      </c>
      <c r="S77">
        <v>0</v>
      </c>
      <c r="T77">
        <v>0</v>
      </c>
      <c r="U77">
        <v>0</v>
      </c>
      <c r="V77">
        <v>0</v>
      </c>
      <c r="W77">
        <v>0</v>
      </c>
      <c r="X77">
        <v>0</v>
      </c>
      <c r="Y77">
        <v>0</v>
      </c>
      <c r="Z77">
        <v>0</v>
      </c>
      <c r="AA77">
        <v>0</v>
      </c>
      <c r="AB77">
        <v>0</v>
      </c>
      <c r="AC77">
        <v>0</v>
      </c>
      <c r="AD77">
        <v>0</v>
      </c>
      <c r="AE77">
        <v>0</v>
      </c>
      <c r="AF77">
        <v>0</v>
      </c>
      <c r="AG77">
        <v>0</v>
      </c>
      <c r="AH77">
        <v>0</v>
      </c>
      <c r="AI77">
        <v>0</v>
      </c>
      <c r="AJ77">
        <v>0</v>
      </c>
      <c r="AK77">
        <v>0</v>
      </c>
      <c r="AL77">
        <v>0</v>
      </c>
      <c r="AM77">
        <v>0</v>
      </c>
      <c r="AN77">
        <v>0</v>
      </c>
      <c r="AO77">
        <v>0</v>
      </c>
      <c r="AP77">
        <v>0</v>
      </c>
      <c r="AQ77">
        <v>0</v>
      </c>
      <c r="AR77">
        <v>0</v>
      </c>
      <c r="AS77">
        <v>0</v>
      </c>
      <c r="AT77">
        <v>0</v>
      </c>
    </row>
    <row r="78" spans="1:46" x14ac:dyDescent="0.45">
      <c r="A78" t="s">
        <v>10</v>
      </c>
      <c r="B78">
        <v>1</v>
      </c>
      <c r="C78">
        <v>1</v>
      </c>
      <c r="D78">
        <v>5980</v>
      </c>
      <c r="E78">
        <v>0</v>
      </c>
      <c r="F78">
        <v>3000</v>
      </c>
      <c r="G78">
        <v>2500</v>
      </c>
      <c r="H78">
        <v>3500</v>
      </c>
      <c r="I78">
        <v>3500</v>
      </c>
      <c r="J78">
        <v>3500</v>
      </c>
      <c r="K78">
        <v>3500</v>
      </c>
      <c r="L78">
        <v>3500</v>
      </c>
      <c r="M78">
        <v>2500</v>
      </c>
      <c r="N78">
        <v>1500</v>
      </c>
      <c r="O78">
        <v>1500</v>
      </c>
      <c r="P78">
        <v>1000</v>
      </c>
      <c r="Q78">
        <v>500</v>
      </c>
      <c r="R78">
        <v>0</v>
      </c>
      <c r="S78">
        <v>0</v>
      </c>
      <c r="T78">
        <v>0</v>
      </c>
      <c r="U78">
        <v>0</v>
      </c>
      <c r="V78">
        <v>0</v>
      </c>
      <c r="W78">
        <v>0</v>
      </c>
      <c r="X78">
        <v>0</v>
      </c>
      <c r="Y78">
        <v>0</v>
      </c>
      <c r="Z78">
        <v>0</v>
      </c>
      <c r="AA78">
        <v>0</v>
      </c>
      <c r="AB78">
        <v>0</v>
      </c>
      <c r="AC78">
        <v>0</v>
      </c>
      <c r="AD78">
        <v>0</v>
      </c>
      <c r="AE78">
        <v>0</v>
      </c>
      <c r="AF78">
        <v>0</v>
      </c>
      <c r="AG78">
        <v>0</v>
      </c>
      <c r="AH78">
        <v>0</v>
      </c>
      <c r="AI78">
        <v>0</v>
      </c>
      <c r="AJ78">
        <v>0</v>
      </c>
      <c r="AK78">
        <v>0</v>
      </c>
      <c r="AL78">
        <v>0</v>
      </c>
      <c r="AM78">
        <v>0</v>
      </c>
      <c r="AN78">
        <v>0</v>
      </c>
      <c r="AO78">
        <v>0</v>
      </c>
      <c r="AP78">
        <v>0</v>
      </c>
      <c r="AQ78">
        <v>0</v>
      </c>
      <c r="AR78">
        <v>0</v>
      </c>
      <c r="AS78">
        <v>0</v>
      </c>
      <c r="AT78">
        <v>0</v>
      </c>
    </row>
    <row r="79" spans="1:46" x14ac:dyDescent="0.45">
      <c r="A79" t="s">
        <v>10</v>
      </c>
      <c r="B79">
        <v>1</v>
      </c>
      <c r="C79">
        <v>1</v>
      </c>
      <c r="D79">
        <v>6000</v>
      </c>
      <c r="E79">
        <v>0</v>
      </c>
      <c r="F79">
        <v>3375</v>
      </c>
      <c r="G79">
        <v>12962</v>
      </c>
      <c r="H79">
        <v>45401</v>
      </c>
      <c r="I79">
        <v>47174</v>
      </c>
      <c r="J79">
        <v>1897</v>
      </c>
      <c r="K79">
        <v>1533</v>
      </c>
      <c r="L79">
        <v>1795</v>
      </c>
      <c r="M79">
        <v>1049</v>
      </c>
      <c r="N79">
        <v>0</v>
      </c>
      <c r="O79">
        <v>4783</v>
      </c>
      <c r="P79">
        <v>18</v>
      </c>
      <c r="Q79">
        <v>13</v>
      </c>
      <c r="R79">
        <v>0</v>
      </c>
      <c r="S79">
        <v>0</v>
      </c>
      <c r="T79">
        <v>0</v>
      </c>
      <c r="U79">
        <v>0</v>
      </c>
      <c r="V79">
        <v>0</v>
      </c>
      <c r="W79">
        <v>0</v>
      </c>
      <c r="X79">
        <v>0</v>
      </c>
      <c r="Y79">
        <v>0</v>
      </c>
      <c r="Z79">
        <v>0</v>
      </c>
      <c r="AA79">
        <v>0</v>
      </c>
      <c r="AB79">
        <v>0</v>
      </c>
      <c r="AC79">
        <v>0</v>
      </c>
      <c r="AD79">
        <v>0</v>
      </c>
      <c r="AE79">
        <v>0</v>
      </c>
      <c r="AF79">
        <v>0</v>
      </c>
      <c r="AG79">
        <v>0</v>
      </c>
      <c r="AH79">
        <v>0</v>
      </c>
      <c r="AI79">
        <v>0</v>
      </c>
      <c r="AJ79">
        <v>0</v>
      </c>
      <c r="AK79">
        <v>0</v>
      </c>
      <c r="AL79">
        <v>0</v>
      </c>
      <c r="AM79">
        <v>0</v>
      </c>
      <c r="AN79">
        <v>0</v>
      </c>
      <c r="AO79">
        <v>0</v>
      </c>
      <c r="AP79">
        <v>0</v>
      </c>
      <c r="AQ79">
        <v>0</v>
      </c>
      <c r="AR79">
        <v>0</v>
      </c>
      <c r="AS79">
        <v>0</v>
      </c>
      <c r="AT79">
        <v>0</v>
      </c>
    </row>
    <row r="80" spans="1:46" x14ac:dyDescent="0.45">
      <c r="A80" t="s">
        <v>10</v>
      </c>
      <c r="B80">
        <v>1</v>
      </c>
      <c r="C80">
        <v>1</v>
      </c>
      <c r="D80">
        <v>6002</v>
      </c>
      <c r="E80">
        <v>0</v>
      </c>
      <c r="F80">
        <v>5496</v>
      </c>
      <c r="G80">
        <v>7403</v>
      </c>
      <c r="H80">
        <v>8532</v>
      </c>
      <c r="I80">
        <v>20998</v>
      </c>
      <c r="J80">
        <v>2310</v>
      </c>
      <c r="K80">
        <v>261</v>
      </c>
      <c r="L80">
        <v>0</v>
      </c>
      <c r="M80">
        <v>0</v>
      </c>
      <c r="N80">
        <v>0</v>
      </c>
      <c r="O80">
        <v>0</v>
      </c>
      <c r="P80">
        <v>0</v>
      </c>
      <c r="Q80">
        <v>0</v>
      </c>
      <c r="R80">
        <v>0</v>
      </c>
      <c r="S80">
        <v>0</v>
      </c>
      <c r="T80">
        <v>0</v>
      </c>
      <c r="U80">
        <v>0</v>
      </c>
      <c r="V80">
        <v>0</v>
      </c>
      <c r="W80">
        <v>0</v>
      </c>
      <c r="X80">
        <v>0</v>
      </c>
      <c r="Y80">
        <v>0</v>
      </c>
      <c r="Z80">
        <v>0</v>
      </c>
      <c r="AA80">
        <v>0</v>
      </c>
      <c r="AB80">
        <v>0</v>
      </c>
      <c r="AC80">
        <v>0</v>
      </c>
      <c r="AD80">
        <v>0</v>
      </c>
      <c r="AE80">
        <v>0</v>
      </c>
      <c r="AF80">
        <v>0</v>
      </c>
      <c r="AG80">
        <v>0</v>
      </c>
      <c r="AH80">
        <v>0</v>
      </c>
      <c r="AI80">
        <v>0</v>
      </c>
      <c r="AJ80">
        <v>0</v>
      </c>
      <c r="AK80">
        <v>0</v>
      </c>
      <c r="AL80">
        <v>0</v>
      </c>
      <c r="AM80">
        <v>0</v>
      </c>
      <c r="AN80">
        <v>0</v>
      </c>
      <c r="AO80">
        <v>0</v>
      </c>
      <c r="AP80">
        <v>0</v>
      </c>
      <c r="AQ80">
        <v>0</v>
      </c>
      <c r="AR80">
        <v>0</v>
      </c>
      <c r="AS80">
        <v>0</v>
      </c>
      <c r="AT80">
        <v>0</v>
      </c>
    </row>
    <row r="81" spans="1:46" x14ac:dyDescent="0.45">
      <c r="A81" t="s">
        <v>10</v>
      </c>
      <c r="B81">
        <v>1</v>
      </c>
      <c r="C81">
        <v>1</v>
      </c>
      <c r="D81">
        <v>6050</v>
      </c>
      <c r="E81">
        <v>0</v>
      </c>
      <c r="F81">
        <v>1250</v>
      </c>
      <c r="G81">
        <v>1250</v>
      </c>
      <c r="H81">
        <v>1250</v>
      </c>
      <c r="I81">
        <v>1250</v>
      </c>
      <c r="J81">
        <v>1250</v>
      </c>
      <c r="K81">
        <v>1250</v>
      </c>
      <c r="L81">
        <v>1250</v>
      </c>
      <c r="M81">
        <v>1250</v>
      </c>
      <c r="N81">
        <v>1250</v>
      </c>
      <c r="O81">
        <v>1250</v>
      </c>
      <c r="P81">
        <v>1250</v>
      </c>
      <c r="Q81">
        <v>1250</v>
      </c>
      <c r="R81">
        <v>0</v>
      </c>
      <c r="S81">
        <v>0</v>
      </c>
      <c r="T81">
        <v>0</v>
      </c>
      <c r="U81">
        <v>0</v>
      </c>
      <c r="V81">
        <v>0</v>
      </c>
      <c r="W81">
        <v>0</v>
      </c>
      <c r="X81">
        <v>0</v>
      </c>
      <c r="Y81">
        <v>0</v>
      </c>
      <c r="Z81">
        <v>0</v>
      </c>
      <c r="AA81">
        <v>0</v>
      </c>
      <c r="AB81">
        <v>0</v>
      </c>
      <c r="AC81">
        <v>0</v>
      </c>
      <c r="AD81">
        <v>0</v>
      </c>
      <c r="AE81">
        <v>0</v>
      </c>
      <c r="AF81">
        <v>0</v>
      </c>
      <c r="AG81">
        <v>0</v>
      </c>
      <c r="AH81">
        <v>0</v>
      </c>
      <c r="AI81">
        <v>0</v>
      </c>
      <c r="AJ81">
        <v>0</v>
      </c>
      <c r="AK81">
        <v>0</v>
      </c>
      <c r="AL81">
        <v>0</v>
      </c>
      <c r="AM81">
        <v>0</v>
      </c>
      <c r="AN81">
        <v>0</v>
      </c>
      <c r="AO81">
        <v>0</v>
      </c>
      <c r="AP81">
        <v>0</v>
      </c>
      <c r="AQ81">
        <v>0</v>
      </c>
      <c r="AR81">
        <v>0</v>
      </c>
      <c r="AS81">
        <v>0</v>
      </c>
      <c r="AT81">
        <v>0</v>
      </c>
    </row>
    <row r="82" spans="1:46" x14ac:dyDescent="0.45">
      <c r="A82" t="s">
        <v>10</v>
      </c>
      <c r="B82">
        <v>1</v>
      </c>
      <c r="C82">
        <v>1</v>
      </c>
      <c r="D82">
        <v>6099</v>
      </c>
      <c r="E82">
        <v>0</v>
      </c>
      <c r="F82">
        <v>0</v>
      </c>
      <c r="G82">
        <v>1764</v>
      </c>
      <c r="H82">
        <v>1120</v>
      </c>
      <c r="I82">
        <v>908</v>
      </c>
      <c r="J82">
        <v>5721</v>
      </c>
      <c r="K82">
        <v>0</v>
      </c>
      <c r="L82">
        <v>1835</v>
      </c>
      <c r="M82">
        <v>2714</v>
      </c>
      <c r="N82">
        <v>1414</v>
      </c>
      <c r="O82">
        <v>888</v>
      </c>
      <c r="P82">
        <v>1072</v>
      </c>
      <c r="Q82">
        <v>564</v>
      </c>
      <c r="R82">
        <v>0</v>
      </c>
      <c r="S82">
        <v>0</v>
      </c>
      <c r="T82">
        <v>0</v>
      </c>
      <c r="U82">
        <v>0</v>
      </c>
      <c r="V82">
        <v>0</v>
      </c>
      <c r="W82">
        <v>0</v>
      </c>
      <c r="X82">
        <v>0</v>
      </c>
      <c r="Y82">
        <v>0</v>
      </c>
      <c r="Z82">
        <v>0</v>
      </c>
      <c r="AA82">
        <v>0</v>
      </c>
      <c r="AB82">
        <v>0</v>
      </c>
      <c r="AC82">
        <v>0</v>
      </c>
      <c r="AD82">
        <v>0</v>
      </c>
      <c r="AE82">
        <v>0</v>
      </c>
      <c r="AF82">
        <v>0</v>
      </c>
      <c r="AG82">
        <v>0</v>
      </c>
      <c r="AH82">
        <v>0</v>
      </c>
      <c r="AI82">
        <v>0</v>
      </c>
      <c r="AJ82">
        <v>0</v>
      </c>
      <c r="AK82">
        <v>0</v>
      </c>
      <c r="AL82">
        <v>0</v>
      </c>
      <c r="AM82">
        <v>0</v>
      </c>
      <c r="AN82">
        <v>0</v>
      </c>
      <c r="AO82">
        <v>0</v>
      </c>
      <c r="AP82">
        <v>0</v>
      </c>
      <c r="AQ82">
        <v>0</v>
      </c>
      <c r="AR82">
        <v>0</v>
      </c>
      <c r="AS82">
        <v>0</v>
      </c>
      <c r="AT82">
        <v>0</v>
      </c>
    </row>
    <row r="83" spans="1:46" x14ac:dyDescent="0.45">
      <c r="A83" t="s">
        <v>10</v>
      </c>
      <c r="B83">
        <v>1</v>
      </c>
      <c r="C83">
        <v>1</v>
      </c>
      <c r="D83">
        <v>6115</v>
      </c>
      <c r="E83">
        <v>0</v>
      </c>
      <c r="F83">
        <v>0</v>
      </c>
      <c r="G83">
        <v>600</v>
      </c>
      <c r="H83">
        <v>59400</v>
      </c>
      <c r="I83">
        <v>0</v>
      </c>
      <c r="J83">
        <v>0</v>
      </c>
      <c r="K83">
        <v>0</v>
      </c>
      <c r="L83">
        <v>0</v>
      </c>
      <c r="M83">
        <v>0</v>
      </c>
      <c r="N83">
        <v>0</v>
      </c>
      <c r="O83">
        <v>0</v>
      </c>
      <c r="P83">
        <v>0</v>
      </c>
      <c r="Q83">
        <v>0</v>
      </c>
      <c r="R83">
        <v>0</v>
      </c>
      <c r="S83">
        <v>0</v>
      </c>
      <c r="T83">
        <v>0</v>
      </c>
      <c r="U83">
        <v>0</v>
      </c>
      <c r="V83">
        <v>0</v>
      </c>
      <c r="W83">
        <v>0</v>
      </c>
      <c r="X83">
        <v>0</v>
      </c>
      <c r="Y83">
        <v>0</v>
      </c>
      <c r="Z83">
        <v>0</v>
      </c>
      <c r="AA83">
        <v>0</v>
      </c>
      <c r="AB83">
        <v>0</v>
      </c>
      <c r="AC83">
        <v>0</v>
      </c>
      <c r="AD83">
        <v>0</v>
      </c>
      <c r="AE83">
        <v>0</v>
      </c>
      <c r="AF83">
        <v>0</v>
      </c>
      <c r="AG83">
        <v>0</v>
      </c>
      <c r="AH83">
        <v>0</v>
      </c>
      <c r="AI83">
        <v>0</v>
      </c>
      <c r="AJ83">
        <v>0</v>
      </c>
      <c r="AK83">
        <v>0</v>
      </c>
      <c r="AL83">
        <v>0</v>
      </c>
      <c r="AM83">
        <v>0</v>
      </c>
      <c r="AN83">
        <v>0</v>
      </c>
      <c r="AO83">
        <v>0</v>
      </c>
      <c r="AP83">
        <v>0</v>
      </c>
      <c r="AQ83">
        <v>0</v>
      </c>
      <c r="AR83">
        <v>0</v>
      </c>
      <c r="AS83">
        <v>0</v>
      </c>
      <c r="AT83">
        <v>0</v>
      </c>
    </row>
    <row r="84" spans="1:46" x14ac:dyDescent="0.45">
      <c r="A84" t="s">
        <v>10</v>
      </c>
      <c r="B84">
        <v>1</v>
      </c>
      <c r="C84">
        <v>1</v>
      </c>
      <c r="D84">
        <v>6300</v>
      </c>
      <c r="E84">
        <v>0</v>
      </c>
      <c r="F84">
        <v>0</v>
      </c>
      <c r="G84">
        <v>0</v>
      </c>
      <c r="H84">
        <v>0</v>
      </c>
      <c r="I84">
        <v>854</v>
      </c>
      <c r="J84">
        <v>13374</v>
      </c>
      <c r="K84">
        <v>3210</v>
      </c>
      <c r="L84">
        <v>1990</v>
      </c>
      <c r="M84">
        <v>0</v>
      </c>
      <c r="N84">
        <v>3071</v>
      </c>
      <c r="O84">
        <v>285</v>
      </c>
      <c r="P84">
        <v>0</v>
      </c>
      <c r="Q84">
        <v>2216</v>
      </c>
      <c r="R84">
        <v>0</v>
      </c>
      <c r="S84">
        <v>0</v>
      </c>
      <c r="T84">
        <v>0</v>
      </c>
      <c r="U84">
        <v>0</v>
      </c>
      <c r="V84">
        <v>0</v>
      </c>
      <c r="W84">
        <v>0</v>
      </c>
      <c r="X84">
        <v>0</v>
      </c>
      <c r="Y84">
        <v>0</v>
      </c>
      <c r="Z84">
        <v>0</v>
      </c>
      <c r="AA84">
        <v>0</v>
      </c>
      <c r="AB84">
        <v>0</v>
      </c>
      <c r="AC84">
        <v>0</v>
      </c>
      <c r="AD84">
        <v>0</v>
      </c>
      <c r="AE84">
        <v>0</v>
      </c>
      <c r="AF84">
        <v>0</v>
      </c>
      <c r="AG84">
        <v>0</v>
      </c>
      <c r="AH84">
        <v>0</v>
      </c>
      <c r="AI84">
        <v>0</v>
      </c>
      <c r="AJ84">
        <v>0</v>
      </c>
      <c r="AK84">
        <v>0</v>
      </c>
      <c r="AL84">
        <v>0</v>
      </c>
      <c r="AM84">
        <v>0</v>
      </c>
      <c r="AN84">
        <v>0</v>
      </c>
      <c r="AO84">
        <v>0</v>
      </c>
      <c r="AP84">
        <v>0</v>
      </c>
      <c r="AQ84">
        <v>0</v>
      </c>
      <c r="AR84">
        <v>0</v>
      </c>
      <c r="AS84">
        <v>0</v>
      </c>
      <c r="AT84">
        <v>0</v>
      </c>
    </row>
    <row r="85" spans="1:46" x14ac:dyDescent="0.45">
      <c r="A85" t="s">
        <v>10</v>
      </c>
      <c r="B85">
        <v>1</v>
      </c>
      <c r="C85">
        <v>1</v>
      </c>
      <c r="D85">
        <v>6400</v>
      </c>
      <c r="E85">
        <v>0</v>
      </c>
      <c r="F85">
        <v>0</v>
      </c>
      <c r="G85">
        <v>0</v>
      </c>
      <c r="H85">
        <v>0</v>
      </c>
      <c r="I85">
        <v>1094</v>
      </c>
      <c r="J85">
        <v>333</v>
      </c>
      <c r="K85">
        <v>600</v>
      </c>
      <c r="L85">
        <v>1798</v>
      </c>
      <c r="M85">
        <v>367</v>
      </c>
      <c r="N85">
        <v>9858</v>
      </c>
      <c r="O85">
        <v>4418</v>
      </c>
      <c r="P85">
        <v>5674</v>
      </c>
      <c r="Q85">
        <v>858</v>
      </c>
      <c r="R85">
        <v>0</v>
      </c>
      <c r="S85">
        <v>0</v>
      </c>
      <c r="T85">
        <v>0</v>
      </c>
      <c r="U85">
        <v>0</v>
      </c>
      <c r="V85">
        <v>0</v>
      </c>
      <c r="W85">
        <v>0</v>
      </c>
      <c r="X85">
        <v>0</v>
      </c>
      <c r="Y85">
        <v>0</v>
      </c>
      <c r="Z85">
        <v>0</v>
      </c>
      <c r="AA85">
        <v>0</v>
      </c>
      <c r="AB85">
        <v>0</v>
      </c>
      <c r="AC85">
        <v>0</v>
      </c>
      <c r="AD85">
        <v>0</v>
      </c>
      <c r="AE85">
        <v>0</v>
      </c>
      <c r="AF85">
        <v>0</v>
      </c>
      <c r="AG85">
        <v>0</v>
      </c>
      <c r="AH85">
        <v>0</v>
      </c>
      <c r="AI85">
        <v>0</v>
      </c>
      <c r="AJ85">
        <v>0</v>
      </c>
      <c r="AK85">
        <v>0</v>
      </c>
      <c r="AL85">
        <v>0</v>
      </c>
      <c r="AM85">
        <v>0</v>
      </c>
      <c r="AN85">
        <v>0</v>
      </c>
      <c r="AO85">
        <v>0</v>
      </c>
      <c r="AP85">
        <v>0</v>
      </c>
      <c r="AQ85">
        <v>0</v>
      </c>
      <c r="AR85">
        <v>0</v>
      </c>
      <c r="AS85">
        <v>0</v>
      </c>
      <c r="AT85">
        <v>0</v>
      </c>
    </row>
    <row r="86" spans="1:46" x14ac:dyDescent="0.45">
      <c r="A86" t="s">
        <v>10</v>
      </c>
      <c r="B86">
        <v>1</v>
      </c>
      <c r="C86">
        <v>1</v>
      </c>
      <c r="D86">
        <v>6500</v>
      </c>
      <c r="E86">
        <v>0</v>
      </c>
      <c r="F86">
        <v>0</v>
      </c>
      <c r="G86">
        <v>0</v>
      </c>
      <c r="H86">
        <v>0</v>
      </c>
      <c r="I86">
        <v>1014</v>
      </c>
      <c r="J86">
        <v>0</v>
      </c>
      <c r="K86">
        <v>4330</v>
      </c>
      <c r="L86">
        <v>126</v>
      </c>
      <c r="M86">
        <v>448</v>
      </c>
      <c r="N86">
        <v>4751</v>
      </c>
      <c r="O86">
        <v>4492</v>
      </c>
      <c r="P86">
        <v>1856</v>
      </c>
      <c r="Q86">
        <v>5983</v>
      </c>
      <c r="R86">
        <v>0</v>
      </c>
      <c r="S86">
        <v>0</v>
      </c>
      <c r="T86">
        <v>0</v>
      </c>
      <c r="U86">
        <v>0</v>
      </c>
      <c r="V86">
        <v>0</v>
      </c>
      <c r="W86">
        <v>0</v>
      </c>
      <c r="X86">
        <v>0</v>
      </c>
      <c r="Y86">
        <v>0</v>
      </c>
      <c r="Z86">
        <v>0</v>
      </c>
      <c r="AA86">
        <v>0</v>
      </c>
      <c r="AB86">
        <v>0</v>
      </c>
      <c r="AC86">
        <v>0</v>
      </c>
      <c r="AD86">
        <v>0</v>
      </c>
      <c r="AE86">
        <v>0</v>
      </c>
      <c r="AF86">
        <v>0</v>
      </c>
      <c r="AG86">
        <v>0</v>
      </c>
      <c r="AH86">
        <v>0</v>
      </c>
      <c r="AI86">
        <v>0</v>
      </c>
      <c r="AJ86">
        <v>0</v>
      </c>
      <c r="AK86">
        <v>0</v>
      </c>
      <c r="AL86">
        <v>0</v>
      </c>
      <c r="AM86">
        <v>0</v>
      </c>
      <c r="AN86">
        <v>0</v>
      </c>
      <c r="AO86">
        <v>0</v>
      </c>
      <c r="AP86">
        <v>0</v>
      </c>
      <c r="AQ86">
        <v>0</v>
      </c>
      <c r="AR86">
        <v>0</v>
      </c>
      <c r="AS86">
        <v>0</v>
      </c>
      <c r="AT86">
        <v>0</v>
      </c>
    </row>
    <row r="87" spans="1:46" x14ac:dyDescent="0.45">
      <c r="A87" t="s">
        <v>10</v>
      </c>
      <c r="B87">
        <v>1</v>
      </c>
      <c r="C87">
        <v>1</v>
      </c>
      <c r="D87">
        <v>6505</v>
      </c>
      <c r="E87">
        <v>0</v>
      </c>
      <c r="F87">
        <v>191</v>
      </c>
      <c r="G87">
        <v>0</v>
      </c>
      <c r="H87">
        <v>0</v>
      </c>
      <c r="I87">
        <v>0</v>
      </c>
      <c r="J87">
        <v>0</v>
      </c>
      <c r="K87">
        <v>0</v>
      </c>
      <c r="L87">
        <v>0</v>
      </c>
      <c r="M87">
        <v>363</v>
      </c>
      <c r="N87">
        <v>1212</v>
      </c>
      <c r="O87">
        <v>364</v>
      </c>
      <c r="P87">
        <v>2233</v>
      </c>
      <c r="Q87">
        <v>137</v>
      </c>
      <c r="R87">
        <v>0</v>
      </c>
      <c r="S87">
        <v>0</v>
      </c>
      <c r="T87">
        <v>0</v>
      </c>
      <c r="U87">
        <v>0</v>
      </c>
      <c r="V87">
        <v>0</v>
      </c>
      <c r="W87">
        <v>0</v>
      </c>
      <c r="X87">
        <v>0</v>
      </c>
      <c r="Y87">
        <v>0</v>
      </c>
      <c r="Z87">
        <v>0</v>
      </c>
      <c r="AA87">
        <v>0</v>
      </c>
      <c r="AB87">
        <v>0</v>
      </c>
      <c r="AC87">
        <v>0</v>
      </c>
      <c r="AD87">
        <v>0</v>
      </c>
      <c r="AE87">
        <v>0</v>
      </c>
      <c r="AF87">
        <v>0</v>
      </c>
      <c r="AG87">
        <v>0</v>
      </c>
      <c r="AH87">
        <v>0</v>
      </c>
      <c r="AI87">
        <v>0</v>
      </c>
      <c r="AJ87">
        <v>0</v>
      </c>
      <c r="AK87">
        <v>0</v>
      </c>
      <c r="AL87">
        <v>0</v>
      </c>
      <c r="AM87">
        <v>0</v>
      </c>
      <c r="AN87">
        <v>0</v>
      </c>
      <c r="AO87">
        <v>0</v>
      </c>
      <c r="AP87">
        <v>0</v>
      </c>
      <c r="AQ87">
        <v>0</v>
      </c>
      <c r="AR87">
        <v>0</v>
      </c>
      <c r="AS87">
        <v>0</v>
      </c>
      <c r="AT87">
        <v>0</v>
      </c>
    </row>
    <row r="88" spans="1:46" x14ac:dyDescent="0.45">
      <c r="A88" t="s">
        <v>10</v>
      </c>
      <c r="B88">
        <v>1</v>
      </c>
      <c r="C88">
        <v>1</v>
      </c>
      <c r="D88">
        <v>6510</v>
      </c>
      <c r="E88">
        <v>0</v>
      </c>
      <c r="F88">
        <v>0</v>
      </c>
      <c r="G88">
        <v>0</v>
      </c>
      <c r="H88">
        <v>0</v>
      </c>
      <c r="I88">
        <v>18</v>
      </c>
      <c r="J88">
        <v>178</v>
      </c>
      <c r="K88">
        <v>0</v>
      </c>
      <c r="L88">
        <v>35</v>
      </c>
      <c r="M88">
        <v>0</v>
      </c>
      <c r="N88">
        <v>0</v>
      </c>
      <c r="O88">
        <v>563</v>
      </c>
      <c r="P88">
        <v>365</v>
      </c>
      <c r="Q88">
        <v>91</v>
      </c>
      <c r="R88">
        <v>0</v>
      </c>
      <c r="S88">
        <v>0</v>
      </c>
      <c r="T88">
        <v>0</v>
      </c>
      <c r="U88">
        <v>0</v>
      </c>
      <c r="V88">
        <v>0</v>
      </c>
      <c r="W88">
        <v>0</v>
      </c>
      <c r="X88">
        <v>0</v>
      </c>
      <c r="Y88">
        <v>0</v>
      </c>
      <c r="Z88">
        <v>0</v>
      </c>
      <c r="AA88">
        <v>0</v>
      </c>
      <c r="AB88">
        <v>0</v>
      </c>
      <c r="AC88">
        <v>0</v>
      </c>
      <c r="AD88">
        <v>0</v>
      </c>
      <c r="AE88">
        <v>0</v>
      </c>
      <c r="AF88">
        <v>0</v>
      </c>
      <c r="AG88">
        <v>0</v>
      </c>
      <c r="AH88">
        <v>0</v>
      </c>
      <c r="AI88">
        <v>0</v>
      </c>
      <c r="AJ88">
        <v>0</v>
      </c>
      <c r="AK88">
        <v>0</v>
      </c>
      <c r="AL88">
        <v>0</v>
      </c>
      <c r="AM88">
        <v>0</v>
      </c>
      <c r="AN88">
        <v>0</v>
      </c>
      <c r="AO88">
        <v>0</v>
      </c>
      <c r="AP88">
        <v>0</v>
      </c>
      <c r="AQ88">
        <v>0</v>
      </c>
      <c r="AR88">
        <v>0</v>
      </c>
      <c r="AS88">
        <v>0</v>
      </c>
      <c r="AT88">
        <v>0</v>
      </c>
    </row>
    <row r="89" spans="1:46" x14ac:dyDescent="0.45">
      <c r="A89" t="s">
        <v>10</v>
      </c>
      <c r="B89">
        <v>1</v>
      </c>
      <c r="C89">
        <v>1</v>
      </c>
      <c r="D89">
        <v>6700</v>
      </c>
      <c r="E89">
        <v>0</v>
      </c>
      <c r="F89">
        <v>429</v>
      </c>
      <c r="G89">
        <v>786</v>
      </c>
      <c r="H89">
        <v>1737</v>
      </c>
      <c r="I89">
        <v>2532</v>
      </c>
      <c r="J89">
        <v>3012</v>
      </c>
      <c r="K89">
        <v>6393</v>
      </c>
      <c r="L89">
        <v>1129</v>
      </c>
      <c r="M89">
        <v>8407</v>
      </c>
      <c r="N89">
        <v>5535</v>
      </c>
      <c r="O89">
        <v>8848</v>
      </c>
      <c r="P89">
        <v>7787</v>
      </c>
      <c r="Q89">
        <v>3405</v>
      </c>
      <c r="R89">
        <v>0</v>
      </c>
      <c r="S89">
        <v>0</v>
      </c>
      <c r="T89">
        <v>0</v>
      </c>
      <c r="U89">
        <v>0</v>
      </c>
      <c r="V89">
        <v>0</v>
      </c>
      <c r="W89">
        <v>0</v>
      </c>
      <c r="X89">
        <v>0</v>
      </c>
      <c r="Y89">
        <v>0</v>
      </c>
      <c r="Z89">
        <v>0</v>
      </c>
      <c r="AA89">
        <v>0</v>
      </c>
      <c r="AB89">
        <v>0</v>
      </c>
      <c r="AC89">
        <v>0</v>
      </c>
      <c r="AD89">
        <v>0</v>
      </c>
      <c r="AE89">
        <v>0</v>
      </c>
      <c r="AF89">
        <v>0</v>
      </c>
      <c r="AG89">
        <v>0</v>
      </c>
      <c r="AH89">
        <v>0</v>
      </c>
      <c r="AI89">
        <v>0</v>
      </c>
      <c r="AJ89">
        <v>0</v>
      </c>
      <c r="AK89">
        <v>0</v>
      </c>
      <c r="AL89">
        <v>0</v>
      </c>
      <c r="AM89">
        <v>0</v>
      </c>
      <c r="AN89">
        <v>0</v>
      </c>
      <c r="AO89">
        <v>0</v>
      </c>
      <c r="AP89">
        <v>0</v>
      </c>
      <c r="AQ89">
        <v>0</v>
      </c>
      <c r="AR89">
        <v>0</v>
      </c>
      <c r="AS89">
        <v>0</v>
      </c>
      <c r="AT89">
        <v>0</v>
      </c>
    </row>
    <row r="90" spans="1:46" x14ac:dyDescent="0.45">
      <c r="A90" t="s">
        <v>10</v>
      </c>
      <c r="B90">
        <v>1</v>
      </c>
      <c r="C90">
        <v>1</v>
      </c>
      <c r="D90">
        <v>6999</v>
      </c>
      <c r="E90">
        <v>0</v>
      </c>
      <c r="F90">
        <v>0</v>
      </c>
      <c r="G90">
        <v>0</v>
      </c>
      <c r="H90">
        <v>0</v>
      </c>
      <c r="I90">
        <v>0</v>
      </c>
      <c r="J90">
        <v>0</v>
      </c>
      <c r="K90">
        <v>0</v>
      </c>
      <c r="L90">
        <v>0</v>
      </c>
      <c r="M90">
        <v>0</v>
      </c>
      <c r="N90">
        <v>0</v>
      </c>
      <c r="O90">
        <v>0</v>
      </c>
      <c r="P90">
        <v>0</v>
      </c>
      <c r="Q90">
        <v>20000</v>
      </c>
      <c r="R90">
        <v>0</v>
      </c>
      <c r="S90">
        <v>0</v>
      </c>
      <c r="T90">
        <v>0</v>
      </c>
      <c r="U90">
        <v>0</v>
      </c>
      <c r="V90">
        <v>0</v>
      </c>
      <c r="W90">
        <v>0</v>
      </c>
      <c r="X90">
        <v>0</v>
      </c>
      <c r="Y90">
        <v>0</v>
      </c>
      <c r="Z90">
        <v>0</v>
      </c>
      <c r="AA90">
        <v>0</v>
      </c>
      <c r="AB90">
        <v>0</v>
      </c>
      <c r="AC90">
        <v>0</v>
      </c>
      <c r="AD90">
        <v>0</v>
      </c>
      <c r="AE90">
        <v>0</v>
      </c>
      <c r="AF90">
        <v>0</v>
      </c>
      <c r="AG90">
        <v>0</v>
      </c>
      <c r="AH90">
        <v>0</v>
      </c>
      <c r="AI90">
        <v>0</v>
      </c>
      <c r="AJ90">
        <v>0</v>
      </c>
      <c r="AK90">
        <v>0</v>
      </c>
      <c r="AL90">
        <v>0</v>
      </c>
      <c r="AM90">
        <v>0</v>
      </c>
      <c r="AN90">
        <v>0</v>
      </c>
      <c r="AO90">
        <v>0</v>
      </c>
      <c r="AP90">
        <v>0</v>
      </c>
      <c r="AQ90">
        <v>0</v>
      </c>
      <c r="AR90">
        <v>0</v>
      </c>
      <c r="AS90">
        <v>0</v>
      </c>
      <c r="AT90">
        <v>0</v>
      </c>
    </row>
    <row r="91" spans="1:46" x14ac:dyDescent="0.45">
      <c r="A91" t="s">
        <v>10</v>
      </c>
      <c r="B91">
        <v>1</v>
      </c>
      <c r="C91">
        <v>1</v>
      </c>
      <c r="D91">
        <v>7000</v>
      </c>
      <c r="E91">
        <v>0</v>
      </c>
      <c r="F91">
        <v>0</v>
      </c>
      <c r="G91">
        <v>0</v>
      </c>
      <c r="H91">
        <v>0</v>
      </c>
      <c r="I91">
        <v>0</v>
      </c>
      <c r="J91">
        <v>0</v>
      </c>
      <c r="K91">
        <v>357</v>
      </c>
      <c r="L91">
        <v>0</v>
      </c>
      <c r="M91">
        <v>0</v>
      </c>
      <c r="N91">
        <v>0</v>
      </c>
      <c r="O91">
        <v>0</v>
      </c>
      <c r="P91">
        <v>308</v>
      </c>
      <c r="Q91">
        <v>2635</v>
      </c>
      <c r="R91">
        <v>0</v>
      </c>
      <c r="S91">
        <v>0</v>
      </c>
      <c r="T91">
        <v>0</v>
      </c>
      <c r="U91">
        <v>0</v>
      </c>
      <c r="V91">
        <v>0</v>
      </c>
      <c r="W91">
        <v>0</v>
      </c>
      <c r="X91">
        <v>0</v>
      </c>
      <c r="Y91">
        <v>0</v>
      </c>
      <c r="Z91">
        <v>0</v>
      </c>
      <c r="AA91">
        <v>0</v>
      </c>
      <c r="AB91">
        <v>0</v>
      </c>
      <c r="AC91">
        <v>0</v>
      </c>
      <c r="AD91">
        <v>0</v>
      </c>
      <c r="AE91">
        <v>0</v>
      </c>
      <c r="AF91">
        <v>0</v>
      </c>
      <c r="AG91">
        <v>0</v>
      </c>
      <c r="AH91">
        <v>0</v>
      </c>
      <c r="AI91">
        <v>0</v>
      </c>
      <c r="AJ91">
        <v>0</v>
      </c>
      <c r="AK91">
        <v>0</v>
      </c>
      <c r="AL91">
        <v>0</v>
      </c>
      <c r="AM91">
        <v>0</v>
      </c>
      <c r="AN91">
        <v>0</v>
      </c>
      <c r="AO91">
        <v>0</v>
      </c>
      <c r="AP91">
        <v>0</v>
      </c>
      <c r="AQ91">
        <v>0</v>
      </c>
      <c r="AR91">
        <v>0</v>
      </c>
      <c r="AS91">
        <v>0</v>
      </c>
      <c r="AT91">
        <v>0</v>
      </c>
    </row>
    <row r="92" spans="1:46" x14ac:dyDescent="0.45">
      <c r="A92" t="s">
        <v>10</v>
      </c>
      <c r="B92">
        <v>1</v>
      </c>
      <c r="C92">
        <v>1</v>
      </c>
      <c r="D92">
        <v>7685</v>
      </c>
      <c r="E92">
        <v>0</v>
      </c>
      <c r="F92">
        <v>12991</v>
      </c>
      <c r="G92">
        <v>13069</v>
      </c>
      <c r="H92">
        <v>12683</v>
      </c>
      <c r="I92">
        <v>12591</v>
      </c>
      <c r="J92">
        <v>12671</v>
      </c>
      <c r="K92">
        <v>12931</v>
      </c>
      <c r="L92">
        <v>13377</v>
      </c>
      <c r="M92">
        <v>12704</v>
      </c>
      <c r="N92">
        <v>12942</v>
      </c>
      <c r="O92">
        <v>12617</v>
      </c>
      <c r="P92">
        <v>12579</v>
      </c>
      <c r="Q92">
        <v>12845</v>
      </c>
      <c r="R92">
        <v>0</v>
      </c>
      <c r="S92">
        <v>0</v>
      </c>
      <c r="T92">
        <v>0</v>
      </c>
      <c r="U92">
        <v>0</v>
      </c>
      <c r="V92">
        <v>0</v>
      </c>
      <c r="W92">
        <v>0</v>
      </c>
      <c r="X92">
        <v>0</v>
      </c>
      <c r="Y92">
        <v>0</v>
      </c>
      <c r="Z92">
        <v>0</v>
      </c>
      <c r="AA92">
        <v>0</v>
      </c>
      <c r="AB92">
        <v>0</v>
      </c>
      <c r="AC92">
        <v>0</v>
      </c>
      <c r="AD92">
        <v>0</v>
      </c>
      <c r="AE92">
        <v>0</v>
      </c>
      <c r="AF92">
        <v>0</v>
      </c>
      <c r="AG92">
        <v>0</v>
      </c>
      <c r="AH92">
        <v>0</v>
      </c>
      <c r="AI92">
        <v>0</v>
      </c>
      <c r="AJ92">
        <v>0</v>
      </c>
      <c r="AK92">
        <v>0</v>
      </c>
      <c r="AL92">
        <v>0</v>
      </c>
      <c r="AM92">
        <v>0</v>
      </c>
      <c r="AN92">
        <v>0</v>
      </c>
      <c r="AO92">
        <v>0</v>
      </c>
      <c r="AP92">
        <v>0</v>
      </c>
      <c r="AQ92">
        <v>0</v>
      </c>
      <c r="AR92">
        <v>0</v>
      </c>
      <c r="AS92">
        <v>0</v>
      </c>
      <c r="AT92">
        <v>0</v>
      </c>
    </row>
    <row r="93" spans="1:46" x14ac:dyDescent="0.45">
      <c r="A93" t="s">
        <v>10</v>
      </c>
      <c r="B93">
        <v>1</v>
      </c>
      <c r="C93">
        <v>1</v>
      </c>
      <c r="D93">
        <v>7686</v>
      </c>
      <c r="E93">
        <v>0</v>
      </c>
      <c r="F93">
        <v>1155</v>
      </c>
      <c r="G93">
        <v>1102</v>
      </c>
      <c r="H93">
        <v>1207</v>
      </c>
      <c r="I93">
        <v>1155</v>
      </c>
      <c r="J93">
        <v>1102</v>
      </c>
      <c r="K93">
        <v>1155</v>
      </c>
      <c r="L93">
        <v>1155</v>
      </c>
      <c r="M93">
        <v>1155</v>
      </c>
      <c r="N93">
        <v>1050</v>
      </c>
      <c r="O93">
        <v>1207</v>
      </c>
      <c r="P93">
        <v>1050</v>
      </c>
      <c r="Q93">
        <v>1208</v>
      </c>
      <c r="R93">
        <v>0</v>
      </c>
      <c r="S93">
        <v>0</v>
      </c>
      <c r="T93">
        <v>0</v>
      </c>
      <c r="U93">
        <v>0</v>
      </c>
      <c r="V93">
        <v>0</v>
      </c>
      <c r="W93">
        <v>0</v>
      </c>
      <c r="X93">
        <v>0</v>
      </c>
      <c r="Y93">
        <v>0</v>
      </c>
      <c r="Z93">
        <v>0</v>
      </c>
      <c r="AA93">
        <v>0</v>
      </c>
      <c r="AB93">
        <v>0</v>
      </c>
      <c r="AC93">
        <v>0</v>
      </c>
      <c r="AD93">
        <v>0</v>
      </c>
      <c r="AE93">
        <v>0</v>
      </c>
      <c r="AF93">
        <v>0</v>
      </c>
      <c r="AG93">
        <v>0</v>
      </c>
      <c r="AH93">
        <v>0</v>
      </c>
      <c r="AI93">
        <v>0</v>
      </c>
      <c r="AJ93">
        <v>0</v>
      </c>
      <c r="AK93">
        <v>0</v>
      </c>
      <c r="AL93">
        <v>0</v>
      </c>
      <c r="AM93">
        <v>0</v>
      </c>
      <c r="AN93">
        <v>0</v>
      </c>
      <c r="AO93">
        <v>0</v>
      </c>
      <c r="AP93">
        <v>0</v>
      </c>
      <c r="AQ93">
        <v>0</v>
      </c>
      <c r="AR93">
        <v>0</v>
      </c>
      <c r="AS93">
        <v>0</v>
      </c>
      <c r="AT93">
        <v>0</v>
      </c>
    </row>
    <row r="94" spans="1:46" x14ac:dyDescent="0.45">
      <c r="A94" t="s">
        <v>10</v>
      </c>
      <c r="B94">
        <v>1</v>
      </c>
      <c r="C94">
        <v>1</v>
      </c>
      <c r="D94">
        <v>7687</v>
      </c>
      <c r="E94">
        <v>0</v>
      </c>
      <c r="F94">
        <v>136</v>
      </c>
      <c r="G94">
        <v>130</v>
      </c>
      <c r="H94">
        <v>142</v>
      </c>
      <c r="I94">
        <v>136</v>
      </c>
      <c r="J94">
        <v>130</v>
      </c>
      <c r="K94">
        <v>136</v>
      </c>
      <c r="L94">
        <v>136</v>
      </c>
      <c r="M94">
        <v>136</v>
      </c>
      <c r="N94">
        <v>123</v>
      </c>
      <c r="O94">
        <v>142</v>
      </c>
      <c r="P94">
        <v>123</v>
      </c>
      <c r="Q94">
        <v>141</v>
      </c>
      <c r="R94">
        <v>0</v>
      </c>
      <c r="S94">
        <v>0</v>
      </c>
      <c r="T94">
        <v>0</v>
      </c>
      <c r="U94">
        <v>0</v>
      </c>
      <c r="V94">
        <v>0</v>
      </c>
      <c r="W94">
        <v>0</v>
      </c>
      <c r="X94">
        <v>0</v>
      </c>
      <c r="Y94">
        <v>0</v>
      </c>
      <c r="Z94">
        <v>0</v>
      </c>
      <c r="AA94">
        <v>0</v>
      </c>
      <c r="AB94">
        <v>0</v>
      </c>
      <c r="AC94">
        <v>0</v>
      </c>
      <c r="AD94">
        <v>0</v>
      </c>
      <c r="AE94">
        <v>0</v>
      </c>
      <c r="AF94">
        <v>0</v>
      </c>
      <c r="AG94">
        <v>0</v>
      </c>
      <c r="AH94">
        <v>0</v>
      </c>
      <c r="AI94">
        <v>0</v>
      </c>
      <c r="AJ94">
        <v>0</v>
      </c>
      <c r="AK94">
        <v>0</v>
      </c>
      <c r="AL94">
        <v>0</v>
      </c>
      <c r="AM94">
        <v>0</v>
      </c>
      <c r="AN94">
        <v>0</v>
      </c>
      <c r="AO94">
        <v>0</v>
      </c>
      <c r="AP94">
        <v>0</v>
      </c>
      <c r="AQ94">
        <v>0</v>
      </c>
      <c r="AR94">
        <v>0</v>
      </c>
      <c r="AS94">
        <v>0</v>
      </c>
      <c r="AT94">
        <v>0</v>
      </c>
    </row>
    <row r="95" spans="1:46" x14ac:dyDescent="0.45">
      <c r="A95" t="s">
        <v>10</v>
      </c>
      <c r="B95">
        <v>1</v>
      </c>
      <c r="C95">
        <v>1</v>
      </c>
      <c r="D95">
        <v>7700</v>
      </c>
      <c r="E95">
        <v>0</v>
      </c>
      <c r="F95">
        <v>12888</v>
      </c>
      <c r="G95">
        <v>13331</v>
      </c>
      <c r="H95">
        <v>10828</v>
      </c>
      <c r="I95">
        <v>12472</v>
      </c>
      <c r="J95">
        <v>13836</v>
      </c>
      <c r="K95">
        <v>14143</v>
      </c>
      <c r="L95">
        <v>13743</v>
      </c>
      <c r="M95">
        <v>14530</v>
      </c>
      <c r="N95">
        <v>16058</v>
      </c>
      <c r="O95">
        <v>16311</v>
      </c>
      <c r="P95">
        <v>13345</v>
      </c>
      <c r="Q95">
        <v>17352</v>
      </c>
      <c r="R95">
        <v>0</v>
      </c>
      <c r="S95">
        <v>0</v>
      </c>
      <c r="T95">
        <v>0</v>
      </c>
      <c r="U95">
        <v>0</v>
      </c>
      <c r="V95">
        <v>0</v>
      </c>
      <c r="W95">
        <v>0</v>
      </c>
      <c r="X95">
        <v>0</v>
      </c>
      <c r="Y95">
        <v>0</v>
      </c>
      <c r="Z95">
        <v>0</v>
      </c>
      <c r="AA95">
        <v>0</v>
      </c>
      <c r="AB95">
        <v>0</v>
      </c>
      <c r="AC95">
        <v>0</v>
      </c>
      <c r="AD95">
        <v>0</v>
      </c>
      <c r="AE95">
        <v>0</v>
      </c>
      <c r="AF95">
        <v>0</v>
      </c>
      <c r="AG95">
        <v>0</v>
      </c>
      <c r="AH95">
        <v>0</v>
      </c>
      <c r="AI95">
        <v>0</v>
      </c>
      <c r="AJ95">
        <v>0</v>
      </c>
      <c r="AK95">
        <v>0</v>
      </c>
      <c r="AL95">
        <v>0</v>
      </c>
      <c r="AM95">
        <v>0</v>
      </c>
      <c r="AN95">
        <v>0</v>
      </c>
      <c r="AO95">
        <v>0</v>
      </c>
      <c r="AP95">
        <v>0</v>
      </c>
      <c r="AQ95">
        <v>0</v>
      </c>
      <c r="AR95">
        <v>0</v>
      </c>
      <c r="AS95">
        <v>0</v>
      </c>
      <c r="AT95">
        <v>0</v>
      </c>
    </row>
    <row r="96" spans="1:46" x14ac:dyDescent="0.45">
      <c r="A96" t="s">
        <v>10</v>
      </c>
      <c r="B96">
        <v>1</v>
      </c>
      <c r="C96">
        <v>1</v>
      </c>
      <c r="D96">
        <v>7701</v>
      </c>
      <c r="E96">
        <v>0</v>
      </c>
      <c r="F96">
        <v>1259</v>
      </c>
      <c r="G96">
        <v>1305</v>
      </c>
      <c r="H96">
        <v>1059</v>
      </c>
      <c r="I96">
        <v>1210</v>
      </c>
      <c r="J96">
        <v>1299</v>
      </c>
      <c r="K96">
        <v>1344</v>
      </c>
      <c r="L96">
        <v>1277</v>
      </c>
      <c r="M96">
        <v>1421</v>
      </c>
      <c r="N96">
        <v>1523</v>
      </c>
      <c r="O96">
        <v>1694</v>
      </c>
      <c r="P96">
        <v>1289</v>
      </c>
      <c r="Q96">
        <v>4184</v>
      </c>
      <c r="R96">
        <v>0</v>
      </c>
      <c r="S96">
        <v>0</v>
      </c>
      <c r="T96">
        <v>0</v>
      </c>
      <c r="U96">
        <v>0</v>
      </c>
      <c r="V96">
        <v>0</v>
      </c>
      <c r="W96">
        <v>0</v>
      </c>
      <c r="X96">
        <v>0</v>
      </c>
      <c r="Y96">
        <v>0</v>
      </c>
      <c r="Z96">
        <v>0</v>
      </c>
      <c r="AA96">
        <v>0</v>
      </c>
      <c r="AB96">
        <v>0</v>
      </c>
      <c r="AC96">
        <v>0</v>
      </c>
      <c r="AD96">
        <v>0</v>
      </c>
      <c r="AE96">
        <v>0</v>
      </c>
      <c r="AF96">
        <v>0</v>
      </c>
      <c r="AG96">
        <v>0</v>
      </c>
      <c r="AH96">
        <v>0</v>
      </c>
      <c r="AI96">
        <v>0</v>
      </c>
      <c r="AJ96">
        <v>0</v>
      </c>
      <c r="AK96">
        <v>0</v>
      </c>
      <c r="AL96">
        <v>0</v>
      </c>
      <c r="AM96">
        <v>0</v>
      </c>
      <c r="AN96">
        <v>0</v>
      </c>
      <c r="AO96">
        <v>0</v>
      </c>
      <c r="AP96">
        <v>0</v>
      </c>
      <c r="AQ96">
        <v>0</v>
      </c>
      <c r="AR96">
        <v>0</v>
      </c>
      <c r="AS96">
        <v>0</v>
      </c>
      <c r="AT96">
        <v>0</v>
      </c>
    </row>
    <row r="97" spans="1:46" x14ac:dyDescent="0.45">
      <c r="A97" t="s">
        <v>10</v>
      </c>
      <c r="B97">
        <v>1</v>
      </c>
      <c r="C97">
        <v>1</v>
      </c>
      <c r="D97">
        <v>7715</v>
      </c>
      <c r="E97">
        <v>0</v>
      </c>
      <c r="F97">
        <v>1142</v>
      </c>
      <c r="G97">
        <v>478</v>
      </c>
      <c r="H97">
        <v>17</v>
      </c>
      <c r="I97">
        <v>593</v>
      </c>
      <c r="J97">
        <v>124</v>
      </c>
      <c r="K97">
        <v>1005</v>
      </c>
      <c r="L97">
        <v>542</v>
      </c>
      <c r="M97">
        <v>117</v>
      </c>
      <c r="N97">
        <v>737</v>
      </c>
      <c r="O97">
        <v>1259</v>
      </c>
      <c r="P97">
        <v>143</v>
      </c>
      <c r="Q97">
        <v>2843</v>
      </c>
      <c r="R97">
        <v>0</v>
      </c>
      <c r="S97">
        <v>0</v>
      </c>
      <c r="T97">
        <v>0</v>
      </c>
      <c r="U97">
        <v>0</v>
      </c>
      <c r="V97">
        <v>0</v>
      </c>
      <c r="W97">
        <v>0</v>
      </c>
      <c r="X97">
        <v>0</v>
      </c>
      <c r="Y97">
        <v>0</v>
      </c>
      <c r="Z97">
        <v>0</v>
      </c>
      <c r="AA97">
        <v>0</v>
      </c>
      <c r="AB97">
        <v>0</v>
      </c>
      <c r="AC97">
        <v>0</v>
      </c>
      <c r="AD97">
        <v>0</v>
      </c>
      <c r="AE97">
        <v>0</v>
      </c>
      <c r="AF97">
        <v>0</v>
      </c>
      <c r="AG97">
        <v>0</v>
      </c>
      <c r="AH97">
        <v>0</v>
      </c>
      <c r="AI97">
        <v>0</v>
      </c>
      <c r="AJ97">
        <v>0</v>
      </c>
      <c r="AK97">
        <v>0</v>
      </c>
      <c r="AL97">
        <v>0</v>
      </c>
      <c r="AM97">
        <v>0</v>
      </c>
      <c r="AN97">
        <v>0</v>
      </c>
      <c r="AO97">
        <v>0</v>
      </c>
      <c r="AP97">
        <v>0</v>
      </c>
      <c r="AQ97">
        <v>0</v>
      </c>
      <c r="AR97">
        <v>0</v>
      </c>
      <c r="AS97">
        <v>0</v>
      </c>
      <c r="AT97">
        <v>0</v>
      </c>
    </row>
    <row r="98" spans="1:46" x14ac:dyDescent="0.45">
      <c r="A98" t="s">
        <v>10</v>
      </c>
      <c r="B98">
        <v>1</v>
      </c>
      <c r="C98">
        <v>1</v>
      </c>
      <c r="D98">
        <v>7716</v>
      </c>
      <c r="E98">
        <v>0</v>
      </c>
      <c r="F98">
        <v>0</v>
      </c>
      <c r="G98">
        <v>0</v>
      </c>
      <c r="H98">
        <v>0</v>
      </c>
      <c r="I98">
        <v>0</v>
      </c>
      <c r="J98">
        <v>0</v>
      </c>
      <c r="K98">
        <v>0</v>
      </c>
      <c r="L98">
        <v>0</v>
      </c>
      <c r="M98">
        <v>0</v>
      </c>
      <c r="N98">
        <v>3500</v>
      </c>
      <c r="O98">
        <v>0</v>
      </c>
      <c r="P98">
        <v>0</v>
      </c>
      <c r="Q98">
        <v>0</v>
      </c>
      <c r="R98">
        <v>0</v>
      </c>
      <c r="S98">
        <v>0</v>
      </c>
      <c r="T98">
        <v>0</v>
      </c>
      <c r="U98">
        <v>0</v>
      </c>
      <c r="V98">
        <v>0</v>
      </c>
      <c r="W98">
        <v>0</v>
      </c>
      <c r="X98">
        <v>0</v>
      </c>
      <c r="Y98">
        <v>0</v>
      </c>
      <c r="Z98">
        <v>0</v>
      </c>
      <c r="AA98">
        <v>0</v>
      </c>
      <c r="AB98">
        <v>0</v>
      </c>
      <c r="AC98">
        <v>0</v>
      </c>
      <c r="AD98">
        <v>0</v>
      </c>
      <c r="AE98">
        <v>0</v>
      </c>
      <c r="AF98">
        <v>0</v>
      </c>
      <c r="AG98">
        <v>0</v>
      </c>
      <c r="AH98">
        <v>0</v>
      </c>
      <c r="AI98">
        <v>0</v>
      </c>
      <c r="AJ98">
        <v>0</v>
      </c>
      <c r="AK98">
        <v>0</v>
      </c>
      <c r="AL98">
        <v>0</v>
      </c>
      <c r="AM98">
        <v>0</v>
      </c>
      <c r="AN98">
        <v>0</v>
      </c>
      <c r="AO98">
        <v>0</v>
      </c>
      <c r="AP98">
        <v>0</v>
      </c>
      <c r="AQ98">
        <v>0</v>
      </c>
      <c r="AR98">
        <v>0</v>
      </c>
      <c r="AS98">
        <v>0</v>
      </c>
      <c r="AT98">
        <v>0</v>
      </c>
    </row>
    <row r="99" spans="1:46" x14ac:dyDescent="0.45">
      <c r="A99" t="s">
        <v>10</v>
      </c>
      <c r="B99">
        <v>1</v>
      </c>
      <c r="C99">
        <v>1</v>
      </c>
      <c r="D99">
        <v>7800</v>
      </c>
      <c r="E99">
        <v>0</v>
      </c>
      <c r="F99">
        <v>6222</v>
      </c>
      <c r="G99">
        <v>6188</v>
      </c>
      <c r="H99">
        <v>5894</v>
      </c>
      <c r="I99">
        <v>7238</v>
      </c>
      <c r="J99">
        <v>7001</v>
      </c>
      <c r="K99">
        <v>6142</v>
      </c>
      <c r="L99">
        <v>6653</v>
      </c>
      <c r="M99">
        <v>6413</v>
      </c>
      <c r="N99">
        <v>6110</v>
      </c>
      <c r="O99">
        <v>6707</v>
      </c>
      <c r="P99">
        <v>6078</v>
      </c>
      <c r="Q99">
        <v>8993</v>
      </c>
      <c r="R99">
        <v>0</v>
      </c>
      <c r="S99">
        <v>0</v>
      </c>
      <c r="T99">
        <v>0</v>
      </c>
      <c r="U99">
        <v>0</v>
      </c>
      <c r="V99">
        <v>0</v>
      </c>
      <c r="W99">
        <v>0</v>
      </c>
      <c r="X99">
        <v>0</v>
      </c>
      <c r="Y99">
        <v>0</v>
      </c>
      <c r="Z99">
        <v>0</v>
      </c>
      <c r="AA99">
        <v>0</v>
      </c>
      <c r="AB99">
        <v>0</v>
      </c>
      <c r="AC99">
        <v>0</v>
      </c>
      <c r="AD99">
        <v>0</v>
      </c>
      <c r="AE99">
        <v>0</v>
      </c>
      <c r="AF99">
        <v>0</v>
      </c>
      <c r="AG99">
        <v>0</v>
      </c>
      <c r="AH99">
        <v>0</v>
      </c>
      <c r="AI99">
        <v>0</v>
      </c>
      <c r="AJ99">
        <v>0</v>
      </c>
      <c r="AK99">
        <v>0</v>
      </c>
      <c r="AL99">
        <v>0</v>
      </c>
      <c r="AM99">
        <v>0</v>
      </c>
      <c r="AN99">
        <v>0</v>
      </c>
      <c r="AO99">
        <v>0</v>
      </c>
      <c r="AP99">
        <v>0</v>
      </c>
      <c r="AQ99">
        <v>0</v>
      </c>
      <c r="AR99">
        <v>0</v>
      </c>
      <c r="AS99">
        <v>0</v>
      </c>
      <c r="AT99">
        <v>0</v>
      </c>
    </row>
    <row r="100" spans="1:46" x14ac:dyDescent="0.45">
      <c r="A100" t="s">
        <v>10</v>
      </c>
      <c r="B100">
        <v>1</v>
      </c>
      <c r="C100">
        <v>1</v>
      </c>
      <c r="D100">
        <v>7801</v>
      </c>
      <c r="E100">
        <v>0</v>
      </c>
      <c r="F100">
        <v>635</v>
      </c>
      <c r="G100">
        <v>639</v>
      </c>
      <c r="H100">
        <v>615</v>
      </c>
      <c r="I100">
        <v>745</v>
      </c>
      <c r="J100">
        <v>660</v>
      </c>
      <c r="K100">
        <v>334</v>
      </c>
      <c r="L100">
        <v>330</v>
      </c>
      <c r="M100">
        <v>718</v>
      </c>
      <c r="N100">
        <v>624</v>
      </c>
      <c r="O100">
        <v>717</v>
      </c>
      <c r="P100">
        <v>627</v>
      </c>
      <c r="Q100">
        <v>2162</v>
      </c>
      <c r="R100">
        <v>0</v>
      </c>
      <c r="S100">
        <v>0</v>
      </c>
      <c r="T100">
        <v>0</v>
      </c>
      <c r="U100">
        <v>0</v>
      </c>
      <c r="V100">
        <v>0</v>
      </c>
      <c r="W100">
        <v>0</v>
      </c>
      <c r="X100">
        <v>0</v>
      </c>
      <c r="Y100">
        <v>0</v>
      </c>
      <c r="Z100">
        <v>0</v>
      </c>
      <c r="AA100">
        <v>0</v>
      </c>
      <c r="AB100">
        <v>0</v>
      </c>
      <c r="AC100">
        <v>0</v>
      </c>
      <c r="AD100">
        <v>0</v>
      </c>
      <c r="AE100">
        <v>0</v>
      </c>
      <c r="AF100">
        <v>0</v>
      </c>
      <c r="AG100">
        <v>0</v>
      </c>
      <c r="AH100">
        <v>0</v>
      </c>
      <c r="AI100">
        <v>0</v>
      </c>
      <c r="AJ100">
        <v>0</v>
      </c>
      <c r="AK100">
        <v>0</v>
      </c>
      <c r="AL100">
        <v>0</v>
      </c>
      <c r="AM100">
        <v>0</v>
      </c>
      <c r="AN100">
        <v>0</v>
      </c>
      <c r="AO100">
        <v>0</v>
      </c>
      <c r="AP100">
        <v>0</v>
      </c>
      <c r="AQ100">
        <v>0</v>
      </c>
      <c r="AR100">
        <v>0</v>
      </c>
      <c r="AS100">
        <v>0</v>
      </c>
      <c r="AT100">
        <v>0</v>
      </c>
    </row>
    <row r="101" spans="1:46" x14ac:dyDescent="0.45">
      <c r="A101" t="s">
        <v>10</v>
      </c>
      <c r="B101">
        <v>1</v>
      </c>
      <c r="C101">
        <v>1</v>
      </c>
      <c r="D101">
        <v>7803</v>
      </c>
      <c r="E101">
        <v>0</v>
      </c>
      <c r="F101">
        <v>0</v>
      </c>
      <c r="G101">
        <v>0</v>
      </c>
      <c r="H101">
        <v>0</v>
      </c>
      <c r="I101">
        <v>620</v>
      </c>
      <c r="J101">
        <v>0</v>
      </c>
      <c r="K101">
        <v>0</v>
      </c>
      <c r="L101">
        <v>0</v>
      </c>
      <c r="M101">
        <v>1891</v>
      </c>
      <c r="N101">
        <v>0</v>
      </c>
      <c r="O101">
        <v>527</v>
      </c>
      <c r="P101">
        <v>0</v>
      </c>
      <c r="Q101">
        <v>1117</v>
      </c>
      <c r="R101">
        <v>0</v>
      </c>
      <c r="S101">
        <v>0</v>
      </c>
      <c r="T101">
        <v>0</v>
      </c>
      <c r="U101">
        <v>0</v>
      </c>
      <c r="V101">
        <v>0</v>
      </c>
      <c r="W101">
        <v>0</v>
      </c>
      <c r="X101">
        <v>0</v>
      </c>
      <c r="Y101">
        <v>0</v>
      </c>
      <c r="Z101">
        <v>0</v>
      </c>
      <c r="AA101">
        <v>0</v>
      </c>
      <c r="AB101">
        <v>0</v>
      </c>
      <c r="AC101">
        <v>0</v>
      </c>
      <c r="AD101">
        <v>0</v>
      </c>
      <c r="AE101">
        <v>0</v>
      </c>
      <c r="AF101">
        <v>0</v>
      </c>
      <c r="AG101">
        <v>0</v>
      </c>
      <c r="AH101">
        <v>0</v>
      </c>
      <c r="AI101">
        <v>0</v>
      </c>
      <c r="AJ101">
        <v>0</v>
      </c>
      <c r="AK101">
        <v>0</v>
      </c>
      <c r="AL101">
        <v>0</v>
      </c>
      <c r="AM101">
        <v>0</v>
      </c>
      <c r="AN101">
        <v>0</v>
      </c>
      <c r="AO101">
        <v>0</v>
      </c>
      <c r="AP101">
        <v>0</v>
      </c>
      <c r="AQ101">
        <v>0</v>
      </c>
      <c r="AR101">
        <v>0</v>
      </c>
      <c r="AS101">
        <v>0</v>
      </c>
      <c r="AT101">
        <v>0</v>
      </c>
    </row>
    <row r="102" spans="1:46" x14ac:dyDescent="0.45">
      <c r="A102" t="s">
        <v>10</v>
      </c>
      <c r="B102">
        <v>1</v>
      </c>
      <c r="C102">
        <v>1</v>
      </c>
      <c r="D102">
        <v>7804</v>
      </c>
      <c r="E102">
        <v>0</v>
      </c>
      <c r="F102">
        <v>0</v>
      </c>
      <c r="G102">
        <v>0</v>
      </c>
      <c r="H102">
        <v>0</v>
      </c>
      <c r="I102">
        <v>811</v>
      </c>
      <c r="J102">
        <v>205</v>
      </c>
      <c r="K102">
        <v>97</v>
      </c>
      <c r="L102">
        <v>0</v>
      </c>
      <c r="M102">
        <v>200</v>
      </c>
      <c r="N102">
        <v>437</v>
      </c>
      <c r="O102">
        <v>1593</v>
      </c>
      <c r="P102">
        <v>0</v>
      </c>
      <c r="Q102">
        <v>657</v>
      </c>
      <c r="R102">
        <v>0</v>
      </c>
      <c r="S102">
        <v>0</v>
      </c>
      <c r="T102">
        <v>0</v>
      </c>
      <c r="U102">
        <v>0</v>
      </c>
      <c r="V102">
        <v>0</v>
      </c>
      <c r="W102">
        <v>0</v>
      </c>
      <c r="X102">
        <v>0</v>
      </c>
      <c r="Y102">
        <v>0</v>
      </c>
      <c r="Z102">
        <v>0</v>
      </c>
      <c r="AA102">
        <v>0</v>
      </c>
      <c r="AB102">
        <v>0</v>
      </c>
      <c r="AC102">
        <v>0</v>
      </c>
      <c r="AD102">
        <v>0</v>
      </c>
      <c r="AE102">
        <v>0</v>
      </c>
      <c r="AF102">
        <v>0</v>
      </c>
      <c r="AG102">
        <v>0</v>
      </c>
      <c r="AH102">
        <v>0</v>
      </c>
      <c r="AI102">
        <v>0</v>
      </c>
      <c r="AJ102">
        <v>0</v>
      </c>
      <c r="AK102">
        <v>0</v>
      </c>
      <c r="AL102">
        <v>0</v>
      </c>
      <c r="AM102">
        <v>0</v>
      </c>
      <c r="AN102">
        <v>0</v>
      </c>
      <c r="AO102">
        <v>0</v>
      </c>
      <c r="AP102">
        <v>0</v>
      </c>
      <c r="AQ102">
        <v>0</v>
      </c>
      <c r="AR102">
        <v>0</v>
      </c>
      <c r="AS102">
        <v>0</v>
      </c>
      <c r="AT102">
        <v>0</v>
      </c>
    </row>
    <row r="103" spans="1:46" x14ac:dyDescent="0.45">
      <c r="A103" t="s">
        <v>10</v>
      </c>
      <c r="B103">
        <v>1</v>
      </c>
      <c r="C103">
        <v>1</v>
      </c>
      <c r="D103">
        <v>7806</v>
      </c>
      <c r="E103">
        <v>0</v>
      </c>
      <c r="F103">
        <v>0</v>
      </c>
      <c r="G103">
        <v>0</v>
      </c>
      <c r="H103">
        <v>44</v>
      </c>
      <c r="I103">
        <v>0</v>
      </c>
      <c r="J103">
        <v>76</v>
      </c>
      <c r="K103">
        <v>48</v>
      </c>
      <c r="L103">
        <v>0</v>
      </c>
      <c r="M103">
        <v>10</v>
      </c>
      <c r="N103">
        <v>0</v>
      </c>
      <c r="O103">
        <v>0</v>
      </c>
      <c r="P103">
        <v>5</v>
      </c>
      <c r="Q103">
        <v>217</v>
      </c>
      <c r="R103">
        <v>0</v>
      </c>
      <c r="S103">
        <v>0</v>
      </c>
      <c r="T103">
        <v>0</v>
      </c>
      <c r="U103">
        <v>0</v>
      </c>
      <c r="V103">
        <v>0</v>
      </c>
      <c r="W103">
        <v>0</v>
      </c>
      <c r="X103">
        <v>0</v>
      </c>
      <c r="Y103">
        <v>0</v>
      </c>
      <c r="Z103">
        <v>0</v>
      </c>
      <c r="AA103">
        <v>0</v>
      </c>
      <c r="AB103">
        <v>0</v>
      </c>
      <c r="AC103">
        <v>0</v>
      </c>
      <c r="AD103">
        <v>0</v>
      </c>
      <c r="AE103">
        <v>0</v>
      </c>
      <c r="AF103">
        <v>0</v>
      </c>
      <c r="AG103">
        <v>0</v>
      </c>
      <c r="AH103">
        <v>0</v>
      </c>
      <c r="AI103">
        <v>0</v>
      </c>
      <c r="AJ103">
        <v>0</v>
      </c>
      <c r="AK103">
        <v>0</v>
      </c>
      <c r="AL103">
        <v>0</v>
      </c>
      <c r="AM103">
        <v>0</v>
      </c>
      <c r="AN103">
        <v>0</v>
      </c>
      <c r="AO103">
        <v>0</v>
      </c>
      <c r="AP103">
        <v>0</v>
      </c>
      <c r="AQ103">
        <v>0</v>
      </c>
      <c r="AR103">
        <v>0</v>
      </c>
      <c r="AS103">
        <v>0</v>
      </c>
      <c r="AT103">
        <v>0</v>
      </c>
    </row>
    <row r="104" spans="1:46" x14ac:dyDescent="0.45">
      <c r="A104" t="s">
        <v>10</v>
      </c>
      <c r="B104">
        <v>1</v>
      </c>
      <c r="C104">
        <v>1</v>
      </c>
      <c r="D104">
        <v>7815</v>
      </c>
      <c r="E104">
        <v>0</v>
      </c>
      <c r="F104">
        <v>42</v>
      </c>
      <c r="G104">
        <v>0</v>
      </c>
      <c r="H104">
        <v>1602</v>
      </c>
      <c r="I104">
        <v>826</v>
      </c>
      <c r="J104">
        <v>76</v>
      </c>
      <c r="K104">
        <v>910</v>
      </c>
      <c r="L104">
        <v>1002</v>
      </c>
      <c r="M104">
        <v>637</v>
      </c>
      <c r="N104">
        <v>3565</v>
      </c>
      <c r="O104">
        <v>4177</v>
      </c>
      <c r="P104">
        <v>1296</v>
      </c>
      <c r="Q104">
        <v>3367</v>
      </c>
      <c r="R104">
        <v>0</v>
      </c>
      <c r="S104">
        <v>0</v>
      </c>
      <c r="T104">
        <v>0</v>
      </c>
      <c r="U104">
        <v>0</v>
      </c>
      <c r="V104">
        <v>0</v>
      </c>
      <c r="W104">
        <v>0</v>
      </c>
      <c r="X104">
        <v>0</v>
      </c>
      <c r="Y104">
        <v>0</v>
      </c>
      <c r="Z104">
        <v>0</v>
      </c>
      <c r="AA104">
        <v>0</v>
      </c>
      <c r="AB104">
        <v>0</v>
      </c>
      <c r="AC104">
        <v>0</v>
      </c>
      <c r="AD104">
        <v>0</v>
      </c>
      <c r="AE104">
        <v>0</v>
      </c>
      <c r="AF104">
        <v>0</v>
      </c>
      <c r="AG104">
        <v>0</v>
      </c>
      <c r="AH104">
        <v>0</v>
      </c>
      <c r="AI104">
        <v>0</v>
      </c>
      <c r="AJ104">
        <v>0</v>
      </c>
      <c r="AK104">
        <v>0</v>
      </c>
      <c r="AL104">
        <v>0</v>
      </c>
      <c r="AM104">
        <v>0</v>
      </c>
      <c r="AN104">
        <v>0</v>
      </c>
      <c r="AO104">
        <v>0</v>
      </c>
      <c r="AP104">
        <v>0</v>
      </c>
      <c r="AQ104">
        <v>0</v>
      </c>
      <c r="AR104">
        <v>0</v>
      </c>
      <c r="AS104">
        <v>0</v>
      </c>
      <c r="AT104">
        <v>0</v>
      </c>
    </row>
    <row r="105" spans="1:46" x14ac:dyDescent="0.45">
      <c r="A105" t="s">
        <v>10</v>
      </c>
      <c r="B105">
        <v>1</v>
      </c>
      <c r="C105">
        <v>1</v>
      </c>
      <c r="D105">
        <v>7870</v>
      </c>
      <c r="E105">
        <v>0</v>
      </c>
      <c r="F105">
        <v>21750</v>
      </c>
      <c r="G105">
        <v>0</v>
      </c>
      <c r="H105">
        <v>0</v>
      </c>
      <c r="I105">
        <v>0</v>
      </c>
      <c r="J105">
        <v>0</v>
      </c>
      <c r="K105">
        <v>21750</v>
      </c>
      <c r="L105">
        <v>0</v>
      </c>
      <c r="M105">
        <v>0</v>
      </c>
      <c r="N105">
        <v>0</v>
      </c>
      <c r="O105">
        <v>0</v>
      </c>
      <c r="P105">
        <v>0</v>
      </c>
      <c r="Q105">
        <v>0</v>
      </c>
      <c r="R105">
        <v>0</v>
      </c>
      <c r="S105">
        <v>0</v>
      </c>
      <c r="T105">
        <v>0</v>
      </c>
      <c r="U105">
        <v>0</v>
      </c>
      <c r="V105">
        <v>0</v>
      </c>
      <c r="W105">
        <v>0</v>
      </c>
      <c r="X105">
        <v>0</v>
      </c>
      <c r="Y105">
        <v>0</v>
      </c>
      <c r="Z105">
        <v>0</v>
      </c>
      <c r="AA105">
        <v>0</v>
      </c>
      <c r="AB105">
        <v>0</v>
      </c>
      <c r="AC105">
        <v>0</v>
      </c>
      <c r="AD105">
        <v>0</v>
      </c>
      <c r="AE105">
        <v>0</v>
      </c>
      <c r="AF105">
        <v>0</v>
      </c>
      <c r="AG105">
        <v>0</v>
      </c>
      <c r="AH105">
        <v>0</v>
      </c>
      <c r="AI105">
        <v>0</v>
      </c>
      <c r="AJ105">
        <v>0</v>
      </c>
      <c r="AK105">
        <v>0</v>
      </c>
      <c r="AL105">
        <v>0</v>
      </c>
      <c r="AM105">
        <v>0</v>
      </c>
      <c r="AN105">
        <v>0</v>
      </c>
      <c r="AO105">
        <v>0</v>
      </c>
      <c r="AP105">
        <v>0</v>
      </c>
      <c r="AQ105">
        <v>0</v>
      </c>
      <c r="AR105">
        <v>0</v>
      </c>
      <c r="AS105">
        <v>0</v>
      </c>
      <c r="AT105">
        <v>0</v>
      </c>
    </row>
    <row r="106" spans="1:46" x14ac:dyDescent="0.45">
      <c r="A106" t="s">
        <v>10</v>
      </c>
      <c r="B106">
        <v>1</v>
      </c>
      <c r="C106">
        <v>1</v>
      </c>
      <c r="D106">
        <v>7871</v>
      </c>
      <c r="E106">
        <v>0</v>
      </c>
      <c r="F106">
        <v>0</v>
      </c>
      <c r="G106">
        <v>0</v>
      </c>
      <c r="H106">
        <v>0</v>
      </c>
      <c r="I106">
        <v>0</v>
      </c>
      <c r="J106">
        <v>0</v>
      </c>
      <c r="K106">
        <v>0</v>
      </c>
      <c r="L106">
        <v>0</v>
      </c>
      <c r="M106">
        <v>0</v>
      </c>
      <c r="N106">
        <v>0</v>
      </c>
      <c r="O106">
        <v>0</v>
      </c>
      <c r="P106">
        <v>0</v>
      </c>
      <c r="Q106">
        <v>3500</v>
      </c>
      <c r="R106">
        <v>0</v>
      </c>
      <c r="S106">
        <v>0</v>
      </c>
      <c r="T106">
        <v>0</v>
      </c>
      <c r="U106">
        <v>0</v>
      </c>
      <c r="V106">
        <v>0</v>
      </c>
      <c r="W106">
        <v>0</v>
      </c>
      <c r="X106">
        <v>0</v>
      </c>
      <c r="Y106">
        <v>0</v>
      </c>
      <c r="Z106">
        <v>0</v>
      </c>
      <c r="AA106">
        <v>0</v>
      </c>
      <c r="AB106">
        <v>0</v>
      </c>
      <c r="AC106">
        <v>0</v>
      </c>
      <c r="AD106">
        <v>0</v>
      </c>
      <c r="AE106">
        <v>0</v>
      </c>
      <c r="AF106">
        <v>0</v>
      </c>
      <c r="AG106">
        <v>0</v>
      </c>
      <c r="AH106">
        <v>0</v>
      </c>
      <c r="AI106">
        <v>0</v>
      </c>
      <c r="AJ106">
        <v>0</v>
      </c>
      <c r="AK106">
        <v>0</v>
      </c>
      <c r="AL106">
        <v>0</v>
      </c>
      <c r="AM106">
        <v>0</v>
      </c>
      <c r="AN106">
        <v>0</v>
      </c>
      <c r="AO106">
        <v>0</v>
      </c>
      <c r="AP106">
        <v>0</v>
      </c>
      <c r="AQ106">
        <v>0</v>
      </c>
      <c r="AR106">
        <v>0</v>
      </c>
      <c r="AS106">
        <v>0</v>
      </c>
      <c r="AT106">
        <v>0</v>
      </c>
    </row>
    <row r="107" spans="1:46" x14ac:dyDescent="0.45">
      <c r="A107" t="s">
        <v>10</v>
      </c>
      <c r="B107">
        <v>1</v>
      </c>
      <c r="C107">
        <v>1</v>
      </c>
      <c r="D107">
        <v>9990</v>
      </c>
      <c r="E107">
        <v>0</v>
      </c>
      <c r="F107">
        <v>417</v>
      </c>
      <c r="G107">
        <v>417</v>
      </c>
      <c r="H107">
        <v>417</v>
      </c>
      <c r="I107">
        <v>417</v>
      </c>
      <c r="J107">
        <v>417</v>
      </c>
      <c r="K107">
        <v>417</v>
      </c>
      <c r="L107">
        <v>417</v>
      </c>
      <c r="M107">
        <v>417</v>
      </c>
      <c r="N107">
        <v>417</v>
      </c>
      <c r="O107">
        <v>417</v>
      </c>
      <c r="P107">
        <v>417</v>
      </c>
      <c r="Q107">
        <v>413</v>
      </c>
      <c r="R107">
        <v>0</v>
      </c>
      <c r="S107">
        <v>0</v>
      </c>
      <c r="T107">
        <v>0</v>
      </c>
      <c r="U107">
        <v>0</v>
      </c>
      <c r="V107">
        <v>0</v>
      </c>
      <c r="W107">
        <v>0</v>
      </c>
      <c r="X107">
        <v>0</v>
      </c>
      <c r="Y107">
        <v>0</v>
      </c>
      <c r="Z107">
        <v>0</v>
      </c>
      <c r="AA107">
        <v>0</v>
      </c>
      <c r="AB107">
        <v>0</v>
      </c>
      <c r="AC107">
        <v>0</v>
      </c>
      <c r="AD107">
        <v>0</v>
      </c>
      <c r="AE107">
        <v>0</v>
      </c>
      <c r="AF107">
        <v>0</v>
      </c>
      <c r="AG107">
        <v>0</v>
      </c>
      <c r="AH107">
        <v>0</v>
      </c>
      <c r="AI107">
        <v>0</v>
      </c>
      <c r="AJ107">
        <v>0</v>
      </c>
      <c r="AK107">
        <v>0</v>
      </c>
      <c r="AL107">
        <v>0</v>
      </c>
      <c r="AM107">
        <v>0</v>
      </c>
      <c r="AN107">
        <v>0</v>
      </c>
      <c r="AO107">
        <v>0</v>
      </c>
      <c r="AP107">
        <v>0</v>
      </c>
      <c r="AQ107">
        <v>0</v>
      </c>
      <c r="AR107">
        <v>0</v>
      </c>
      <c r="AS107">
        <v>0</v>
      </c>
      <c r="AT107">
        <v>0</v>
      </c>
    </row>
    <row r="108" spans="1:46" x14ac:dyDescent="0.45">
      <c r="A108" t="s">
        <v>10</v>
      </c>
      <c r="B108">
        <v>1</v>
      </c>
      <c r="C108">
        <v>1</v>
      </c>
      <c r="D108">
        <v>9999</v>
      </c>
      <c r="E108">
        <v>0</v>
      </c>
      <c r="F108">
        <v>4167</v>
      </c>
      <c r="G108">
        <v>4167</v>
      </c>
      <c r="H108">
        <v>4167</v>
      </c>
      <c r="I108">
        <v>4167</v>
      </c>
      <c r="J108">
        <v>4167</v>
      </c>
      <c r="K108">
        <v>4167</v>
      </c>
      <c r="L108">
        <v>4167</v>
      </c>
      <c r="M108">
        <v>4167</v>
      </c>
      <c r="N108">
        <v>4167</v>
      </c>
      <c r="O108">
        <v>4167</v>
      </c>
      <c r="P108">
        <v>4167</v>
      </c>
      <c r="Q108">
        <v>4163</v>
      </c>
      <c r="R108">
        <v>0</v>
      </c>
      <c r="S108">
        <v>0</v>
      </c>
      <c r="T108">
        <v>0</v>
      </c>
      <c r="U108">
        <v>0</v>
      </c>
      <c r="V108">
        <v>0</v>
      </c>
      <c r="W108">
        <v>0</v>
      </c>
      <c r="X108">
        <v>0</v>
      </c>
      <c r="Y108">
        <v>0</v>
      </c>
      <c r="Z108">
        <v>0</v>
      </c>
      <c r="AA108">
        <v>0</v>
      </c>
      <c r="AB108">
        <v>0</v>
      </c>
      <c r="AC108">
        <v>0</v>
      </c>
      <c r="AD108">
        <v>0</v>
      </c>
      <c r="AE108">
        <v>0</v>
      </c>
      <c r="AF108">
        <v>0</v>
      </c>
      <c r="AG108">
        <v>0</v>
      </c>
      <c r="AH108">
        <v>0</v>
      </c>
      <c r="AI108">
        <v>0</v>
      </c>
      <c r="AJ108">
        <v>0</v>
      </c>
      <c r="AK108">
        <v>0</v>
      </c>
      <c r="AL108">
        <v>0</v>
      </c>
      <c r="AM108">
        <v>0</v>
      </c>
      <c r="AN108">
        <v>0</v>
      </c>
      <c r="AO108">
        <v>0</v>
      </c>
      <c r="AP108">
        <v>0</v>
      </c>
      <c r="AQ108">
        <v>0</v>
      </c>
      <c r="AR108">
        <v>0</v>
      </c>
      <c r="AS108">
        <v>0</v>
      </c>
      <c r="AT108">
        <v>0</v>
      </c>
    </row>
    <row r="109" spans="1:46" x14ac:dyDescent="0.45">
      <c r="A109" t="s">
        <v>10</v>
      </c>
      <c r="B109">
        <v>1</v>
      </c>
      <c r="C109">
        <v>2</v>
      </c>
      <c r="D109">
        <v>4000</v>
      </c>
      <c r="E109">
        <v>0</v>
      </c>
      <c r="F109">
        <v>120383</v>
      </c>
      <c r="G109">
        <v>120383</v>
      </c>
      <c r="H109">
        <v>120383</v>
      </c>
      <c r="I109">
        <v>120383</v>
      </c>
      <c r="J109">
        <v>120383</v>
      </c>
      <c r="K109">
        <v>120383</v>
      </c>
      <c r="L109">
        <v>120383</v>
      </c>
      <c r="M109">
        <v>120383</v>
      </c>
      <c r="N109">
        <v>120383</v>
      </c>
      <c r="O109">
        <v>120383</v>
      </c>
      <c r="P109">
        <v>120383</v>
      </c>
      <c r="Q109">
        <v>120387</v>
      </c>
      <c r="R109">
        <v>0</v>
      </c>
      <c r="S109">
        <v>0</v>
      </c>
      <c r="T109">
        <v>0</v>
      </c>
      <c r="U109">
        <v>0</v>
      </c>
      <c r="V109">
        <v>0</v>
      </c>
      <c r="W109">
        <v>0</v>
      </c>
      <c r="X109">
        <v>0</v>
      </c>
      <c r="Y109">
        <v>0</v>
      </c>
      <c r="Z109">
        <v>0</v>
      </c>
      <c r="AA109">
        <v>0</v>
      </c>
      <c r="AB109">
        <v>0</v>
      </c>
      <c r="AC109">
        <v>0</v>
      </c>
      <c r="AD109">
        <v>0</v>
      </c>
      <c r="AE109">
        <v>0</v>
      </c>
      <c r="AF109">
        <v>0</v>
      </c>
      <c r="AG109">
        <v>0</v>
      </c>
      <c r="AH109">
        <v>0</v>
      </c>
      <c r="AI109">
        <v>0</v>
      </c>
      <c r="AJ109">
        <v>0</v>
      </c>
      <c r="AK109">
        <v>0</v>
      </c>
      <c r="AL109">
        <v>0</v>
      </c>
      <c r="AM109">
        <v>0</v>
      </c>
      <c r="AN109">
        <v>0</v>
      </c>
      <c r="AO109">
        <v>0</v>
      </c>
      <c r="AP109">
        <v>0</v>
      </c>
      <c r="AQ109">
        <v>0</v>
      </c>
      <c r="AR109">
        <v>0</v>
      </c>
      <c r="AS109">
        <v>0</v>
      </c>
      <c r="AT109">
        <v>0</v>
      </c>
    </row>
    <row r="110" spans="1:46" x14ac:dyDescent="0.45">
      <c r="A110" t="s">
        <v>10</v>
      </c>
      <c r="B110">
        <v>1</v>
      </c>
      <c r="C110">
        <v>2</v>
      </c>
      <c r="D110">
        <v>4003</v>
      </c>
      <c r="E110">
        <v>0</v>
      </c>
      <c r="F110">
        <v>19060</v>
      </c>
      <c r="G110">
        <v>48</v>
      </c>
      <c r="H110">
        <v>-404</v>
      </c>
      <c r="I110">
        <v>-3</v>
      </c>
      <c r="J110">
        <v>151844</v>
      </c>
      <c r="K110">
        <v>3216</v>
      </c>
      <c r="L110">
        <v>13996</v>
      </c>
      <c r="M110">
        <v>-1164</v>
      </c>
      <c r="N110">
        <v>0</v>
      </c>
      <c r="O110">
        <v>35820</v>
      </c>
      <c r="P110">
        <v>-39413</v>
      </c>
      <c r="Q110">
        <v>0</v>
      </c>
      <c r="R110">
        <v>0</v>
      </c>
      <c r="S110">
        <v>0</v>
      </c>
      <c r="T110">
        <v>0</v>
      </c>
      <c r="U110">
        <v>0</v>
      </c>
      <c r="V110">
        <v>0</v>
      </c>
      <c r="W110">
        <v>0</v>
      </c>
      <c r="X110">
        <v>0</v>
      </c>
      <c r="Y110">
        <v>0</v>
      </c>
      <c r="Z110">
        <v>0</v>
      </c>
      <c r="AA110">
        <v>0</v>
      </c>
      <c r="AB110">
        <v>0</v>
      </c>
      <c r="AC110">
        <v>0</v>
      </c>
      <c r="AD110">
        <v>0</v>
      </c>
      <c r="AE110">
        <v>0</v>
      </c>
      <c r="AF110">
        <v>0</v>
      </c>
      <c r="AG110">
        <v>0</v>
      </c>
      <c r="AH110">
        <v>0</v>
      </c>
      <c r="AI110">
        <v>0</v>
      </c>
      <c r="AJ110">
        <v>0</v>
      </c>
      <c r="AK110">
        <v>0</v>
      </c>
      <c r="AL110">
        <v>0</v>
      </c>
      <c r="AM110">
        <v>0</v>
      </c>
      <c r="AN110">
        <v>0</v>
      </c>
      <c r="AO110">
        <v>0</v>
      </c>
      <c r="AP110">
        <v>0</v>
      </c>
      <c r="AQ110">
        <v>0</v>
      </c>
      <c r="AR110">
        <v>0</v>
      </c>
      <c r="AS110">
        <v>0</v>
      </c>
      <c r="AT110">
        <v>0</v>
      </c>
    </row>
    <row r="111" spans="1:46" x14ac:dyDescent="0.45">
      <c r="A111" t="s">
        <v>10</v>
      </c>
      <c r="B111">
        <v>1</v>
      </c>
      <c r="C111">
        <v>2</v>
      </c>
      <c r="D111">
        <v>4005</v>
      </c>
      <c r="E111">
        <v>0</v>
      </c>
      <c r="F111">
        <v>0</v>
      </c>
      <c r="G111">
        <v>-365</v>
      </c>
      <c r="H111">
        <v>0</v>
      </c>
      <c r="I111">
        <v>0</v>
      </c>
      <c r="J111">
        <v>2732771</v>
      </c>
      <c r="K111">
        <v>74271</v>
      </c>
      <c r="L111">
        <v>397289</v>
      </c>
      <c r="M111">
        <v>-51267</v>
      </c>
      <c r="N111">
        <v>0</v>
      </c>
      <c r="O111">
        <v>0</v>
      </c>
      <c r="P111">
        <v>-52744</v>
      </c>
      <c r="Q111">
        <v>-99955</v>
      </c>
      <c r="R111">
        <v>0</v>
      </c>
      <c r="S111">
        <v>0</v>
      </c>
      <c r="T111">
        <v>0</v>
      </c>
      <c r="U111">
        <v>0</v>
      </c>
      <c r="V111">
        <v>0</v>
      </c>
      <c r="W111">
        <v>0</v>
      </c>
      <c r="X111">
        <v>0</v>
      </c>
      <c r="Y111">
        <v>0</v>
      </c>
      <c r="Z111">
        <v>0</v>
      </c>
      <c r="AA111">
        <v>0</v>
      </c>
      <c r="AB111">
        <v>0</v>
      </c>
      <c r="AC111">
        <v>0</v>
      </c>
      <c r="AD111">
        <v>0</v>
      </c>
      <c r="AE111">
        <v>0</v>
      </c>
      <c r="AF111">
        <v>0</v>
      </c>
      <c r="AG111">
        <v>0</v>
      </c>
      <c r="AH111">
        <v>0</v>
      </c>
      <c r="AI111">
        <v>0</v>
      </c>
      <c r="AJ111">
        <v>0</v>
      </c>
      <c r="AK111">
        <v>0</v>
      </c>
      <c r="AL111">
        <v>0</v>
      </c>
      <c r="AM111">
        <v>0</v>
      </c>
      <c r="AN111">
        <v>0</v>
      </c>
      <c r="AO111">
        <v>0</v>
      </c>
      <c r="AP111">
        <v>0</v>
      </c>
      <c r="AQ111">
        <v>0</v>
      </c>
      <c r="AR111">
        <v>0</v>
      </c>
      <c r="AS111">
        <v>0</v>
      </c>
      <c r="AT111">
        <v>0</v>
      </c>
    </row>
    <row r="112" spans="1:46" x14ac:dyDescent="0.45">
      <c r="A112" t="s">
        <v>10</v>
      </c>
      <c r="B112">
        <v>1</v>
      </c>
      <c r="C112">
        <v>2</v>
      </c>
      <c r="D112">
        <v>4006</v>
      </c>
      <c r="E112">
        <v>0</v>
      </c>
      <c r="F112">
        <v>76376</v>
      </c>
      <c r="G112">
        <v>192</v>
      </c>
      <c r="H112">
        <v>-1618</v>
      </c>
      <c r="I112">
        <v>-14</v>
      </c>
      <c r="J112">
        <v>608453</v>
      </c>
      <c r="K112">
        <v>12887</v>
      </c>
      <c r="L112">
        <v>56085</v>
      </c>
      <c r="M112">
        <v>-4666</v>
      </c>
      <c r="N112">
        <v>0</v>
      </c>
      <c r="O112">
        <v>143513</v>
      </c>
      <c r="P112">
        <v>-157908</v>
      </c>
      <c r="Q112">
        <v>0</v>
      </c>
      <c r="R112">
        <v>0</v>
      </c>
      <c r="S112">
        <v>0</v>
      </c>
      <c r="T112">
        <v>0</v>
      </c>
      <c r="U112">
        <v>0</v>
      </c>
      <c r="V112">
        <v>0</v>
      </c>
      <c r="W112">
        <v>0</v>
      </c>
      <c r="X112">
        <v>0</v>
      </c>
      <c r="Y112">
        <v>0</v>
      </c>
      <c r="Z112">
        <v>0</v>
      </c>
      <c r="AA112">
        <v>0</v>
      </c>
      <c r="AB112">
        <v>0</v>
      </c>
      <c r="AC112">
        <v>0</v>
      </c>
      <c r="AD112">
        <v>0</v>
      </c>
      <c r="AE112">
        <v>0</v>
      </c>
      <c r="AF112">
        <v>0</v>
      </c>
      <c r="AG112">
        <v>0</v>
      </c>
      <c r="AH112">
        <v>0</v>
      </c>
      <c r="AI112">
        <v>0</v>
      </c>
      <c r="AJ112">
        <v>0</v>
      </c>
      <c r="AK112">
        <v>0</v>
      </c>
      <c r="AL112">
        <v>0</v>
      </c>
      <c r="AM112">
        <v>0</v>
      </c>
      <c r="AN112">
        <v>0</v>
      </c>
      <c r="AO112">
        <v>0</v>
      </c>
      <c r="AP112">
        <v>0</v>
      </c>
      <c r="AQ112">
        <v>0</v>
      </c>
      <c r="AR112">
        <v>0</v>
      </c>
      <c r="AS112">
        <v>0</v>
      </c>
      <c r="AT112">
        <v>0</v>
      </c>
    </row>
    <row r="113" spans="1:46" x14ac:dyDescent="0.45">
      <c r="A113" t="s">
        <v>10</v>
      </c>
      <c r="B113">
        <v>1</v>
      </c>
      <c r="C113">
        <v>2</v>
      </c>
      <c r="D113">
        <v>4007</v>
      </c>
      <c r="E113">
        <v>0</v>
      </c>
      <c r="F113">
        <v>0</v>
      </c>
      <c r="G113">
        <v>0</v>
      </c>
      <c r="H113">
        <v>2804</v>
      </c>
      <c r="I113">
        <v>-1</v>
      </c>
      <c r="J113">
        <v>7017</v>
      </c>
      <c r="K113">
        <v>69</v>
      </c>
      <c r="L113">
        <v>252</v>
      </c>
      <c r="M113">
        <v>2</v>
      </c>
      <c r="N113">
        <v>0</v>
      </c>
      <c r="O113">
        <v>9986</v>
      </c>
      <c r="P113">
        <v>-129</v>
      </c>
      <c r="Q113">
        <v>0</v>
      </c>
      <c r="R113">
        <v>0</v>
      </c>
      <c r="S113">
        <v>0</v>
      </c>
      <c r="T113">
        <v>0</v>
      </c>
      <c r="U113">
        <v>0</v>
      </c>
      <c r="V113">
        <v>0</v>
      </c>
      <c r="W113">
        <v>0</v>
      </c>
      <c r="X113">
        <v>0</v>
      </c>
      <c r="Y113">
        <v>0</v>
      </c>
      <c r="Z113">
        <v>0</v>
      </c>
      <c r="AA113">
        <v>0</v>
      </c>
      <c r="AB113">
        <v>0</v>
      </c>
      <c r="AC113">
        <v>0</v>
      </c>
      <c r="AD113">
        <v>0</v>
      </c>
      <c r="AE113">
        <v>0</v>
      </c>
      <c r="AF113">
        <v>0</v>
      </c>
      <c r="AG113">
        <v>0</v>
      </c>
      <c r="AH113">
        <v>0</v>
      </c>
      <c r="AI113">
        <v>0</v>
      </c>
      <c r="AJ113">
        <v>0</v>
      </c>
      <c r="AK113">
        <v>0</v>
      </c>
      <c r="AL113">
        <v>0</v>
      </c>
      <c r="AM113">
        <v>0</v>
      </c>
      <c r="AN113">
        <v>0</v>
      </c>
      <c r="AO113">
        <v>0</v>
      </c>
      <c r="AP113">
        <v>0</v>
      </c>
      <c r="AQ113">
        <v>0</v>
      </c>
      <c r="AR113">
        <v>0</v>
      </c>
      <c r="AS113">
        <v>0</v>
      </c>
      <c r="AT113">
        <v>0</v>
      </c>
    </row>
    <row r="114" spans="1:46" x14ac:dyDescent="0.45">
      <c r="A114" t="s">
        <v>10</v>
      </c>
      <c r="B114">
        <v>1</v>
      </c>
      <c r="C114">
        <v>2</v>
      </c>
      <c r="D114">
        <v>4008</v>
      </c>
      <c r="E114">
        <v>0</v>
      </c>
      <c r="F114">
        <v>12217</v>
      </c>
      <c r="G114">
        <v>12217</v>
      </c>
      <c r="H114">
        <v>12217</v>
      </c>
      <c r="I114">
        <v>12217</v>
      </c>
      <c r="J114">
        <v>12217</v>
      </c>
      <c r="K114">
        <v>12217</v>
      </c>
      <c r="L114">
        <v>12217</v>
      </c>
      <c r="M114">
        <v>12217</v>
      </c>
      <c r="N114">
        <v>12217</v>
      </c>
      <c r="O114">
        <v>12217</v>
      </c>
      <c r="P114">
        <v>12217</v>
      </c>
      <c r="Q114">
        <v>12213</v>
      </c>
      <c r="R114">
        <v>0</v>
      </c>
      <c r="S114">
        <v>0</v>
      </c>
      <c r="T114">
        <v>0</v>
      </c>
      <c r="U114">
        <v>0</v>
      </c>
      <c r="V114">
        <v>0</v>
      </c>
      <c r="W114">
        <v>0</v>
      </c>
      <c r="X114">
        <v>0</v>
      </c>
      <c r="Y114">
        <v>0</v>
      </c>
      <c r="Z114">
        <v>0</v>
      </c>
      <c r="AA114">
        <v>0</v>
      </c>
      <c r="AB114">
        <v>0</v>
      </c>
      <c r="AC114">
        <v>0</v>
      </c>
      <c r="AD114">
        <v>0</v>
      </c>
      <c r="AE114">
        <v>0</v>
      </c>
      <c r="AF114">
        <v>0</v>
      </c>
      <c r="AG114">
        <v>0</v>
      </c>
      <c r="AH114">
        <v>0</v>
      </c>
      <c r="AI114">
        <v>0</v>
      </c>
      <c r="AJ114">
        <v>0</v>
      </c>
      <c r="AK114">
        <v>0</v>
      </c>
      <c r="AL114">
        <v>0</v>
      </c>
      <c r="AM114">
        <v>0</v>
      </c>
      <c r="AN114">
        <v>0</v>
      </c>
      <c r="AO114">
        <v>0</v>
      </c>
      <c r="AP114">
        <v>0</v>
      </c>
      <c r="AQ114">
        <v>0</v>
      </c>
      <c r="AR114">
        <v>0</v>
      </c>
      <c r="AS114">
        <v>0</v>
      </c>
      <c r="AT114">
        <v>0</v>
      </c>
    </row>
    <row r="115" spans="1:46" x14ac:dyDescent="0.45">
      <c r="A115" t="s">
        <v>10</v>
      </c>
      <c r="B115">
        <v>1</v>
      </c>
      <c r="C115">
        <v>2</v>
      </c>
      <c r="D115">
        <v>4009</v>
      </c>
      <c r="E115">
        <v>0</v>
      </c>
      <c r="F115">
        <v>10383</v>
      </c>
      <c r="G115">
        <v>10383</v>
      </c>
      <c r="H115">
        <v>10383</v>
      </c>
      <c r="I115">
        <v>10383</v>
      </c>
      <c r="J115">
        <v>10383</v>
      </c>
      <c r="K115">
        <v>10383</v>
      </c>
      <c r="L115">
        <v>10383</v>
      </c>
      <c r="M115">
        <v>10383</v>
      </c>
      <c r="N115">
        <v>10383</v>
      </c>
      <c r="O115">
        <v>10383</v>
      </c>
      <c r="P115">
        <v>10383</v>
      </c>
      <c r="Q115">
        <v>10387</v>
      </c>
      <c r="R115">
        <v>0</v>
      </c>
      <c r="S115">
        <v>0</v>
      </c>
      <c r="T115">
        <v>0</v>
      </c>
      <c r="U115">
        <v>0</v>
      </c>
      <c r="V115">
        <v>0</v>
      </c>
      <c r="W115">
        <v>0</v>
      </c>
      <c r="X115">
        <v>0</v>
      </c>
      <c r="Y115">
        <v>0</v>
      </c>
      <c r="Z115">
        <v>0</v>
      </c>
      <c r="AA115">
        <v>0</v>
      </c>
      <c r="AB115">
        <v>0</v>
      </c>
      <c r="AC115">
        <v>0</v>
      </c>
      <c r="AD115">
        <v>0</v>
      </c>
      <c r="AE115">
        <v>0</v>
      </c>
      <c r="AF115">
        <v>0</v>
      </c>
      <c r="AG115">
        <v>0</v>
      </c>
      <c r="AH115">
        <v>0</v>
      </c>
      <c r="AI115">
        <v>0</v>
      </c>
      <c r="AJ115">
        <v>0</v>
      </c>
      <c r="AK115">
        <v>0</v>
      </c>
      <c r="AL115">
        <v>0</v>
      </c>
      <c r="AM115">
        <v>0</v>
      </c>
      <c r="AN115">
        <v>0</v>
      </c>
      <c r="AO115">
        <v>0</v>
      </c>
      <c r="AP115">
        <v>0</v>
      </c>
      <c r="AQ115">
        <v>0</v>
      </c>
      <c r="AR115">
        <v>0</v>
      </c>
      <c r="AS115">
        <v>0</v>
      </c>
      <c r="AT115">
        <v>0</v>
      </c>
    </row>
    <row r="116" spans="1:46" x14ac:dyDescent="0.45">
      <c r="A116" t="s">
        <v>10</v>
      </c>
      <c r="B116">
        <v>1</v>
      </c>
      <c r="C116">
        <v>2</v>
      </c>
      <c r="D116">
        <v>4010</v>
      </c>
      <c r="E116">
        <v>0</v>
      </c>
      <c r="F116">
        <v>0</v>
      </c>
      <c r="G116">
        <v>0</v>
      </c>
      <c r="H116">
        <v>0</v>
      </c>
      <c r="I116">
        <v>0</v>
      </c>
      <c r="J116">
        <v>0</v>
      </c>
      <c r="K116">
        <v>0</v>
      </c>
      <c r="L116">
        <v>0</v>
      </c>
      <c r="M116">
        <v>0</v>
      </c>
      <c r="N116">
        <v>0</v>
      </c>
      <c r="O116">
        <v>0</v>
      </c>
      <c r="P116">
        <v>0</v>
      </c>
      <c r="Q116">
        <v>51000</v>
      </c>
      <c r="R116">
        <v>0</v>
      </c>
      <c r="S116">
        <v>0</v>
      </c>
      <c r="T116">
        <v>0</v>
      </c>
      <c r="U116">
        <v>0</v>
      </c>
      <c r="V116">
        <v>0</v>
      </c>
      <c r="W116">
        <v>0</v>
      </c>
      <c r="X116">
        <v>0</v>
      </c>
      <c r="Y116">
        <v>0</v>
      </c>
      <c r="Z116">
        <v>0</v>
      </c>
      <c r="AA116">
        <v>0</v>
      </c>
      <c r="AB116">
        <v>0</v>
      </c>
      <c r="AC116">
        <v>0</v>
      </c>
      <c r="AD116">
        <v>0</v>
      </c>
      <c r="AE116">
        <v>0</v>
      </c>
      <c r="AF116">
        <v>0</v>
      </c>
      <c r="AG116">
        <v>0</v>
      </c>
      <c r="AH116">
        <v>0</v>
      </c>
      <c r="AI116">
        <v>0</v>
      </c>
      <c r="AJ116">
        <v>0</v>
      </c>
      <c r="AK116">
        <v>0</v>
      </c>
      <c r="AL116">
        <v>0</v>
      </c>
      <c r="AM116">
        <v>0</v>
      </c>
      <c r="AN116">
        <v>0</v>
      </c>
      <c r="AO116">
        <v>0</v>
      </c>
      <c r="AP116">
        <v>0</v>
      </c>
      <c r="AQ116">
        <v>0</v>
      </c>
      <c r="AR116">
        <v>0</v>
      </c>
      <c r="AS116">
        <v>0</v>
      </c>
      <c r="AT116">
        <v>0</v>
      </c>
    </row>
    <row r="117" spans="1:46" x14ac:dyDescent="0.45">
      <c r="A117" t="s">
        <v>10</v>
      </c>
      <c r="B117">
        <v>1</v>
      </c>
      <c r="C117">
        <v>2</v>
      </c>
      <c r="D117">
        <v>4015</v>
      </c>
      <c r="E117">
        <v>0</v>
      </c>
      <c r="F117">
        <v>0</v>
      </c>
      <c r="G117">
        <v>0</v>
      </c>
      <c r="H117">
        <v>0</v>
      </c>
      <c r="I117">
        <v>0</v>
      </c>
      <c r="J117">
        <v>6073</v>
      </c>
      <c r="K117">
        <v>0</v>
      </c>
      <c r="L117">
        <v>0</v>
      </c>
      <c r="M117">
        <v>0</v>
      </c>
      <c r="N117">
        <v>0</v>
      </c>
      <c r="O117">
        <v>0</v>
      </c>
      <c r="P117">
        <v>0</v>
      </c>
      <c r="Q117">
        <v>8927</v>
      </c>
      <c r="R117">
        <v>0</v>
      </c>
      <c r="S117">
        <v>0</v>
      </c>
      <c r="T117">
        <v>0</v>
      </c>
      <c r="U117">
        <v>0</v>
      </c>
      <c r="V117">
        <v>0</v>
      </c>
      <c r="W117">
        <v>0</v>
      </c>
      <c r="X117">
        <v>0</v>
      </c>
      <c r="Y117">
        <v>0</v>
      </c>
      <c r="Z117">
        <v>0</v>
      </c>
      <c r="AA117">
        <v>0</v>
      </c>
      <c r="AB117">
        <v>0</v>
      </c>
      <c r="AC117">
        <v>0</v>
      </c>
      <c r="AD117">
        <v>0</v>
      </c>
      <c r="AE117">
        <v>0</v>
      </c>
      <c r="AF117">
        <v>0</v>
      </c>
      <c r="AG117">
        <v>0</v>
      </c>
      <c r="AH117">
        <v>0</v>
      </c>
      <c r="AI117">
        <v>0</v>
      </c>
      <c r="AJ117">
        <v>0</v>
      </c>
      <c r="AK117">
        <v>0</v>
      </c>
      <c r="AL117">
        <v>0</v>
      </c>
      <c r="AM117">
        <v>0</v>
      </c>
      <c r="AN117">
        <v>0</v>
      </c>
      <c r="AO117">
        <v>0</v>
      </c>
      <c r="AP117">
        <v>0</v>
      </c>
      <c r="AQ117">
        <v>0</v>
      </c>
      <c r="AR117">
        <v>0</v>
      </c>
      <c r="AS117">
        <v>0</v>
      </c>
      <c r="AT117">
        <v>0</v>
      </c>
    </row>
    <row r="118" spans="1:46" x14ac:dyDescent="0.45">
      <c r="A118" t="s">
        <v>10</v>
      </c>
      <c r="B118">
        <v>1</v>
      </c>
      <c r="C118">
        <v>2</v>
      </c>
      <c r="D118">
        <v>4023</v>
      </c>
      <c r="E118">
        <v>0</v>
      </c>
      <c r="F118">
        <v>500</v>
      </c>
      <c r="G118">
        <v>500</v>
      </c>
      <c r="H118">
        <v>500</v>
      </c>
      <c r="I118">
        <v>500</v>
      </c>
      <c r="J118">
        <v>500</v>
      </c>
      <c r="K118">
        <v>500</v>
      </c>
      <c r="L118">
        <v>500</v>
      </c>
      <c r="M118">
        <v>500</v>
      </c>
      <c r="N118">
        <v>500</v>
      </c>
      <c r="O118">
        <v>500</v>
      </c>
      <c r="P118">
        <v>500</v>
      </c>
      <c r="Q118">
        <v>500</v>
      </c>
      <c r="R118">
        <v>0</v>
      </c>
      <c r="S118">
        <v>0</v>
      </c>
      <c r="T118">
        <v>0</v>
      </c>
      <c r="U118">
        <v>0</v>
      </c>
      <c r="V118">
        <v>0</v>
      </c>
      <c r="W118">
        <v>0</v>
      </c>
      <c r="X118">
        <v>0</v>
      </c>
      <c r="Y118">
        <v>0</v>
      </c>
      <c r="Z118">
        <v>0</v>
      </c>
      <c r="AA118">
        <v>0</v>
      </c>
      <c r="AB118">
        <v>0</v>
      </c>
      <c r="AC118">
        <v>0</v>
      </c>
      <c r="AD118">
        <v>0</v>
      </c>
      <c r="AE118">
        <v>0</v>
      </c>
      <c r="AF118">
        <v>0</v>
      </c>
      <c r="AG118">
        <v>0</v>
      </c>
      <c r="AH118">
        <v>0</v>
      </c>
      <c r="AI118">
        <v>0</v>
      </c>
      <c r="AJ118">
        <v>0</v>
      </c>
      <c r="AK118">
        <v>0</v>
      </c>
      <c r="AL118">
        <v>0</v>
      </c>
      <c r="AM118">
        <v>0</v>
      </c>
      <c r="AN118">
        <v>0</v>
      </c>
      <c r="AO118">
        <v>0</v>
      </c>
      <c r="AP118">
        <v>0</v>
      </c>
      <c r="AQ118">
        <v>0</v>
      </c>
      <c r="AR118">
        <v>0</v>
      </c>
      <c r="AS118">
        <v>0</v>
      </c>
      <c r="AT118">
        <v>0</v>
      </c>
    </row>
    <row r="119" spans="1:46" x14ac:dyDescent="0.45">
      <c r="A119" t="s">
        <v>10</v>
      </c>
      <c r="B119">
        <v>1</v>
      </c>
      <c r="C119">
        <v>2</v>
      </c>
      <c r="D119">
        <v>4025</v>
      </c>
      <c r="E119">
        <v>0</v>
      </c>
      <c r="F119">
        <v>0</v>
      </c>
      <c r="G119">
        <v>4339</v>
      </c>
      <c r="H119">
        <v>0</v>
      </c>
      <c r="I119">
        <v>0</v>
      </c>
      <c r="J119">
        <v>30444</v>
      </c>
      <c r="K119">
        <v>0</v>
      </c>
      <c r="L119">
        <v>0</v>
      </c>
      <c r="M119">
        <v>0</v>
      </c>
      <c r="N119">
        <v>0</v>
      </c>
      <c r="O119">
        <v>0</v>
      </c>
      <c r="P119">
        <v>0</v>
      </c>
      <c r="Q119">
        <v>217</v>
      </c>
      <c r="R119">
        <v>0</v>
      </c>
      <c r="S119">
        <v>0</v>
      </c>
      <c r="T119">
        <v>0</v>
      </c>
      <c r="U119">
        <v>0</v>
      </c>
      <c r="V119">
        <v>0</v>
      </c>
      <c r="W119">
        <v>0</v>
      </c>
      <c r="X119">
        <v>0</v>
      </c>
      <c r="Y119">
        <v>0</v>
      </c>
      <c r="Z119">
        <v>0</v>
      </c>
      <c r="AA119">
        <v>0</v>
      </c>
      <c r="AB119">
        <v>0</v>
      </c>
      <c r="AC119">
        <v>0</v>
      </c>
      <c r="AD119">
        <v>0</v>
      </c>
      <c r="AE119">
        <v>0</v>
      </c>
      <c r="AF119">
        <v>0</v>
      </c>
      <c r="AG119">
        <v>0</v>
      </c>
      <c r="AH119">
        <v>0</v>
      </c>
      <c r="AI119">
        <v>0</v>
      </c>
      <c r="AJ119">
        <v>0</v>
      </c>
      <c r="AK119">
        <v>0</v>
      </c>
      <c r="AL119">
        <v>0</v>
      </c>
      <c r="AM119">
        <v>0</v>
      </c>
      <c r="AN119">
        <v>0</v>
      </c>
      <c r="AO119">
        <v>0</v>
      </c>
      <c r="AP119">
        <v>0</v>
      </c>
      <c r="AQ119">
        <v>0</v>
      </c>
      <c r="AR119">
        <v>0</v>
      </c>
      <c r="AS119">
        <v>0</v>
      </c>
      <c r="AT119">
        <v>0</v>
      </c>
    </row>
    <row r="120" spans="1:46" x14ac:dyDescent="0.45">
      <c r="A120" t="s">
        <v>10</v>
      </c>
      <c r="B120">
        <v>1</v>
      </c>
      <c r="C120">
        <v>2</v>
      </c>
      <c r="D120">
        <v>4030</v>
      </c>
      <c r="E120">
        <v>0</v>
      </c>
      <c r="F120">
        <v>0</v>
      </c>
      <c r="G120">
        <v>0</v>
      </c>
      <c r="H120">
        <v>0</v>
      </c>
      <c r="I120">
        <v>1018</v>
      </c>
      <c r="J120">
        <v>0</v>
      </c>
      <c r="K120">
        <v>10982</v>
      </c>
      <c r="L120">
        <v>0</v>
      </c>
      <c r="M120">
        <v>0</v>
      </c>
      <c r="N120">
        <v>0</v>
      </c>
      <c r="O120">
        <v>0</v>
      </c>
      <c r="P120">
        <v>0</v>
      </c>
      <c r="Q120">
        <v>0</v>
      </c>
      <c r="R120">
        <v>0</v>
      </c>
      <c r="S120">
        <v>0</v>
      </c>
      <c r="T120">
        <v>0</v>
      </c>
      <c r="U120">
        <v>0</v>
      </c>
      <c r="V120">
        <v>0</v>
      </c>
      <c r="W120">
        <v>0</v>
      </c>
      <c r="X120">
        <v>0</v>
      </c>
      <c r="Y120">
        <v>0</v>
      </c>
      <c r="Z120">
        <v>0</v>
      </c>
      <c r="AA120">
        <v>0</v>
      </c>
      <c r="AB120">
        <v>0</v>
      </c>
      <c r="AC120">
        <v>0</v>
      </c>
      <c r="AD120">
        <v>0</v>
      </c>
      <c r="AE120">
        <v>0</v>
      </c>
      <c r="AF120">
        <v>0</v>
      </c>
      <c r="AG120">
        <v>0</v>
      </c>
      <c r="AH120">
        <v>0</v>
      </c>
      <c r="AI120">
        <v>0</v>
      </c>
      <c r="AJ120">
        <v>0</v>
      </c>
      <c r="AK120">
        <v>0</v>
      </c>
      <c r="AL120">
        <v>0</v>
      </c>
      <c r="AM120">
        <v>0</v>
      </c>
      <c r="AN120">
        <v>0</v>
      </c>
      <c r="AO120">
        <v>0</v>
      </c>
      <c r="AP120">
        <v>0</v>
      </c>
      <c r="AQ120">
        <v>0</v>
      </c>
      <c r="AR120">
        <v>0</v>
      </c>
      <c r="AS120">
        <v>0</v>
      </c>
      <c r="AT120">
        <v>0</v>
      </c>
    </row>
    <row r="121" spans="1:46" x14ac:dyDescent="0.45">
      <c r="A121" t="s">
        <v>10</v>
      </c>
      <c r="B121">
        <v>1</v>
      </c>
      <c r="C121">
        <v>2</v>
      </c>
      <c r="D121">
        <v>4035</v>
      </c>
      <c r="E121">
        <v>0</v>
      </c>
      <c r="F121">
        <v>0</v>
      </c>
      <c r="G121">
        <v>0</v>
      </c>
      <c r="H121">
        <v>0</v>
      </c>
      <c r="I121">
        <v>0</v>
      </c>
      <c r="J121">
        <v>0</v>
      </c>
      <c r="K121">
        <v>0</v>
      </c>
      <c r="L121">
        <v>0</v>
      </c>
      <c r="M121">
        <v>0</v>
      </c>
      <c r="N121">
        <v>0</v>
      </c>
      <c r="O121">
        <v>3806</v>
      </c>
      <c r="P121">
        <v>10945</v>
      </c>
      <c r="Q121">
        <v>5249</v>
      </c>
      <c r="R121">
        <v>0</v>
      </c>
      <c r="S121">
        <v>0</v>
      </c>
      <c r="T121">
        <v>0</v>
      </c>
      <c r="U121">
        <v>0</v>
      </c>
      <c r="V121">
        <v>0</v>
      </c>
      <c r="W121">
        <v>0</v>
      </c>
      <c r="X121">
        <v>0</v>
      </c>
      <c r="Y121">
        <v>0</v>
      </c>
      <c r="Z121">
        <v>0</v>
      </c>
      <c r="AA121">
        <v>0</v>
      </c>
      <c r="AB121">
        <v>0</v>
      </c>
      <c r="AC121">
        <v>0</v>
      </c>
      <c r="AD121">
        <v>0</v>
      </c>
      <c r="AE121">
        <v>0</v>
      </c>
      <c r="AF121">
        <v>0</v>
      </c>
      <c r="AG121">
        <v>0</v>
      </c>
      <c r="AH121">
        <v>0</v>
      </c>
      <c r="AI121">
        <v>0</v>
      </c>
      <c r="AJ121">
        <v>0</v>
      </c>
      <c r="AK121">
        <v>0</v>
      </c>
      <c r="AL121">
        <v>0</v>
      </c>
      <c r="AM121">
        <v>0</v>
      </c>
      <c r="AN121">
        <v>0</v>
      </c>
      <c r="AO121">
        <v>0</v>
      </c>
      <c r="AP121">
        <v>0</v>
      </c>
      <c r="AQ121">
        <v>0</v>
      </c>
      <c r="AR121">
        <v>0</v>
      </c>
      <c r="AS121">
        <v>0</v>
      </c>
      <c r="AT121">
        <v>0</v>
      </c>
    </row>
    <row r="122" spans="1:46" x14ac:dyDescent="0.45">
      <c r="A122" t="s">
        <v>10</v>
      </c>
      <c r="B122">
        <v>1</v>
      </c>
      <c r="C122">
        <v>2</v>
      </c>
      <c r="D122">
        <v>4046</v>
      </c>
      <c r="E122">
        <v>0</v>
      </c>
      <c r="F122">
        <v>0</v>
      </c>
      <c r="G122">
        <v>0</v>
      </c>
      <c r="H122">
        <v>0</v>
      </c>
      <c r="I122">
        <v>472</v>
      </c>
      <c r="J122">
        <v>0</v>
      </c>
      <c r="K122">
        <v>3231</v>
      </c>
      <c r="L122">
        <v>0</v>
      </c>
      <c r="M122">
        <v>0</v>
      </c>
      <c r="N122">
        <v>0</v>
      </c>
      <c r="O122">
        <v>660</v>
      </c>
      <c r="P122">
        <v>283</v>
      </c>
      <c r="Q122">
        <v>354</v>
      </c>
      <c r="R122">
        <v>0</v>
      </c>
      <c r="S122">
        <v>0</v>
      </c>
      <c r="T122">
        <v>0</v>
      </c>
      <c r="U122">
        <v>0</v>
      </c>
      <c r="V122">
        <v>0</v>
      </c>
      <c r="W122">
        <v>0</v>
      </c>
      <c r="X122">
        <v>0</v>
      </c>
      <c r="Y122">
        <v>0</v>
      </c>
      <c r="Z122">
        <v>0</v>
      </c>
      <c r="AA122">
        <v>0</v>
      </c>
      <c r="AB122">
        <v>0</v>
      </c>
      <c r="AC122">
        <v>0</v>
      </c>
      <c r="AD122">
        <v>0</v>
      </c>
      <c r="AE122">
        <v>0</v>
      </c>
      <c r="AF122">
        <v>0</v>
      </c>
      <c r="AG122">
        <v>0</v>
      </c>
      <c r="AH122">
        <v>0</v>
      </c>
      <c r="AI122">
        <v>0</v>
      </c>
      <c r="AJ122">
        <v>0</v>
      </c>
      <c r="AK122">
        <v>0</v>
      </c>
      <c r="AL122">
        <v>0</v>
      </c>
      <c r="AM122">
        <v>0</v>
      </c>
      <c r="AN122">
        <v>0</v>
      </c>
      <c r="AO122">
        <v>0</v>
      </c>
      <c r="AP122">
        <v>0</v>
      </c>
      <c r="AQ122">
        <v>0</v>
      </c>
      <c r="AR122">
        <v>0</v>
      </c>
      <c r="AS122">
        <v>0</v>
      </c>
      <c r="AT122">
        <v>0</v>
      </c>
    </row>
    <row r="123" spans="1:46" x14ac:dyDescent="0.45">
      <c r="A123" t="s">
        <v>10</v>
      </c>
      <c r="B123">
        <v>1</v>
      </c>
      <c r="C123">
        <v>2</v>
      </c>
      <c r="D123">
        <v>4050</v>
      </c>
      <c r="E123">
        <v>0</v>
      </c>
      <c r="F123">
        <v>1208</v>
      </c>
      <c r="G123">
        <v>522</v>
      </c>
      <c r="H123">
        <v>126</v>
      </c>
      <c r="I123">
        <v>0</v>
      </c>
      <c r="J123">
        <v>0</v>
      </c>
      <c r="K123">
        <v>4273</v>
      </c>
      <c r="L123">
        <v>5092</v>
      </c>
      <c r="M123">
        <v>3906</v>
      </c>
      <c r="N123">
        <v>2282</v>
      </c>
      <c r="O123">
        <v>1334</v>
      </c>
      <c r="P123">
        <v>926</v>
      </c>
      <c r="Q123">
        <v>3331</v>
      </c>
      <c r="R123">
        <v>0</v>
      </c>
      <c r="S123">
        <v>0</v>
      </c>
      <c r="T123">
        <v>0</v>
      </c>
      <c r="U123">
        <v>0</v>
      </c>
      <c r="V123">
        <v>0</v>
      </c>
      <c r="W123">
        <v>0</v>
      </c>
      <c r="X123">
        <v>0</v>
      </c>
      <c r="Y123">
        <v>0</v>
      </c>
      <c r="Z123">
        <v>0</v>
      </c>
      <c r="AA123">
        <v>0</v>
      </c>
      <c r="AB123">
        <v>0</v>
      </c>
      <c r="AC123">
        <v>0</v>
      </c>
      <c r="AD123">
        <v>0</v>
      </c>
      <c r="AE123">
        <v>0</v>
      </c>
      <c r="AF123">
        <v>0</v>
      </c>
      <c r="AG123">
        <v>0</v>
      </c>
      <c r="AH123">
        <v>0</v>
      </c>
      <c r="AI123">
        <v>0</v>
      </c>
      <c r="AJ123">
        <v>0</v>
      </c>
      <c r="AK123">
        <v>0</v>
      </c>
      <c r="AL123">
        <v>0</v>
      </c>
      <c r="AM123">
        <v>0</v>
      </c>
      <c r="AN123">
        <v>0</v>
      </c>
      <c r="AO123">
        <v>0</v>
      </c>
      <c r="AP123">
        <v>0</v>
      </c>
      <c r="AQ123">
        <v>0</v>
      </c>
      <c r="AR123">
        <v>0</v>
      </c>
      <c r="AS123">
        <v>0</v>
      </c>
      <c r="AT123">
        <v>0</v>
      </c>
    </row>
    <row r="124" spans="1:46" x14ac:dyDescent="0.45">
      <c r="A124" t="s">
        <v>10</v>
      </c>
      <c r="B124">
        <v>1</v>
      </c>
      <c r="C124">
        <v>2</v>
      </c>
      <c r="D124">
        <v>4051</v>
      </c>
      <c r="E124">
        <v>0</v>
      </c>
      <c r="F124">
        <v>4328</v>
      </c>
      <c r="G124">
        <v>4327</v>
      </c>
      <c r="H124">
        <v>3909</v>
      </c>
      <c r="I124">
        <v>4552</v>
      </c>
      <c r="J124">
        <v>4139</v>
      </c>
      <c r="K124">
        <v>4275</v>
      </c>
      <c r="L124">
        <v>4099</v>
      </c>
      <c r="M124">
        <v>4069</v>
      </c>
      <c r="N124">
        <v>3793</v>
      </c>
      <c r="O124">
        <v>4465</v>
      </c>
      <c r="P124">
        <v>4054</v>
      </c>
      <c r="Q124">
        <v>3990</v>
      </c>
      <c r="R124">
        <v>0</v>
      </c>
      <c r="S124">
        <v>0</v>
      </c>
      <c r="T124">
        <v>0</v>
      </c>
      <c r="U124">
        <v>0</v>
      </c>
      <c r="V124">
        <v>0</v>
      </c>
      <c r="W124">
        <v>0</v>
      </c>
      <c r="X124">
        <v>0</v>
      </c>
      <c r="Y124">
        <v>0</v>
      </c>
      <c r="Z124">
        <v>0</v>
      </c>
      <c r="AA124">
        <v>0</v>
      </c>
      <c r="AB124">
        <v>0</v>
      </c>
      <c r="AC124">
        <v>0</v>
      </c>
      <c r="AD124">
        <v>0</v>
      </c>
      <c r="AE124">
        <v>0</v>
      </c>
      <c r="AF124">
        <v>0</v>
      </c>
      <c r="AG124">
        <v>0</v>
      </c>
      <c r="AH124">
        <v>0</v>
      </c>
      <c r="AI124">
        <v>0</v>
      </c>
      <c r="AJ124">
        <v>0</v>
      </c>
      <c r="AK124">
        <v>0</v>
      </c>
      <c r="AL124">
        <v>0</v>
      </c>
      <c r="AM124">
        <v>0</v>
      </c>
      <c r="AN124">
        <v>0</v>
      </c>
      <c r="AO124">
        <v>0</v>
      </c>
      <c r="AP124">
        <v>0</v>
      </c>
      <c r="AQ124">
        <v>0</v>
      </c>
      <c r="AR124">
        <v>0</v>
      </c>
      <c r="AS124">
        <v>0</v>
      </c>
      <c r="AT124">
        <v>0</v>
      </c>
    </row>
    <row r="125" spans="1:46" x14ac:dyDescent="0.45">
      <c r="A125" t="s">
        <v>10</v>
      </c>
      <c r="B125">
        <v>1</v>
      </c>
      <c r="C125">
        <v>2</v>
      </c>
      <c r="D125">
        <v>4052</v>
      </c>
      <c r="E125">
        <v>0</v>
      </c>
      <c r="F125">
        <v>681</v>
      </c>
      <c r="G125">
        <v>681</v>
      </c>
      <c r="H125">
        <v>616</v>
      </c>
      <c r="I125">
        <v>723</v>
      </c>
      <c r="J125">
        <v>660</v>
      </c>
      <c r="K125">
        <v>902</v>
      </c>
      <c r="L125">
        <v>984</v>
      </c>
      <c r="M125">
        <v>977</v>
      </c>
      <c r="N125">
        <v>904</v>
      </c>
      <c r="O125">
        <v>1042</v>
      </c>
      <c r="P125">
        <v>880</v>
      </c>
      <c r="Q125">
        <v>950</v>
      </c>
      <c r="R125">
        <v>0</v>
      </c>
      <c r="S125">
        <v>0</v>
      </c>
      <c r="T125">
        <v>0</v>
      </c>
      <c r="U125">
        <v>0</v>
      </c>
      <c r="V125">
        <v>0</v>
      </c>
      <c r="W125">
        <v>0</v>
      </c>
      <c r="X125">
        <v>0</v>
      </c>
      <c r="Y125">
        <v>0</v>
      </c>
      <c r="Z125">
        <v>0</v>
      </c>
      <c r="AA125">
        <v>0</v>
      </c>
      <c r="AB125">
        <v>0</v>
      </c>
      <c r="AC125">
        <v>0</v>
      </c>
      <c r="AD125">
        <v>0</v>
      </c>
      <c r="AE125">
        <v>0</v>
      </c>
      <c r="AF125">
        <v>0</v>
      </c>
      <c r="AG125">
        <v>0</v>
      </c>
      <c r="AH125">
        <v>0</v>
      </c>
      <c r="AI125">
        <v>0</v>
      </c>
      <c r="AJ125">
        <v>0</v>
      </c>
      <c r="AK125">
        <v>0</v>
      </c>
      <c r="AL125">
        <v>0</v>
      </c>
      <c r="AM125">
        <v>0</v>
      </c>
      <c r="AN125">
        <v>0</v>
      </c>
      <c r="AO125">
        <v>0</v>
      </c>
      <c r="AP125">
        <v>0</v>
      </c>
      <c r="AQ125">
        <v>0</v>
      </c>
      <c r="AR125">
        <v>0</v>
      </c>
      <c r="AS125">
        <v>0</v>
      </c>
      <c r="AT125">
        <v>0</v>
      </c>
    </row>
    <row r="126" spans="1:46" x14ac:dyDescent="0.45">
      <c r="A126" t="s">
        <v>10</v>
      </c>
      <c r="B126">
        <v>1</v>
      </c>
      <c r="C126">
        <v>2</v>
      </c>
      <c r="D126">
        <v>4070</v>
      </c>
      <c r="E126">
        <v>0</v>
      </c>
      <c r="F126">
        <v>16040</v>
      </c>
      <c r="G126">
        <v>40</v>
      </c>
      <c r="H126">
        <v>-340</v>
      </c>
      <c r="I126">
        <v>-3</v>
      </c>
      <c r="J126">
        <v>127781</v>
      </c>
      <c r="K126">
        <v>2706</v>
      </c>
      <c r="L126">
        <v>11778</v>
      </c>
      <c r="M126">
        <v>-980</v>
      </c>
      <c r="N126">
        <v>0</v>
      </c>
      <c r="O126">
        <v>30140</v>
      </c>
      <c r="P126">
        <v>-33162</v>
      </c>
      <c r="Q126">
        <v>0</v>
      </c>
      <c r="R126">
        <v>0</v>
      </c>
      <c r="S126">
        <v>0</v>
      </c>
      <c r="T126">
        <v>0</v>
      </c>
      <c r="U126">
        <v>0</v>
      </c>
      <c r="V126">
        <v>0</v>
      </c>
      <c r="W126">
        <v>0</v>
      </c>
      <c r="X126">
        <v>0</v>
      </c>
      <c r="Y126">
        <v>0</v>
      </c>
      <c r="Z126">
        <v>0</v>
      </c>
      <c r="AA126">
        <v>0</v>
      </c>
      <c r="AB126">
        <v>0</v>
      </c>
      <c r="AC126">
        <v>0</v>
      </c>
      <c r="AD126">
        <v>0</v>
      </c>
      <c r="AE126">
        <v>0</v>
      </c>
      <c r="AF126">
        <v>0</v>
      </c>
      <c r="AG126">
        <v>0</v>
      </c>
      <c r="AH126">
        <v>0</v>
      </c>
      <c r="AI126">
        <v>0</v>
      </c>
      <c r="AJ126">
        <v>0</v>
      </c>
      <c r="AK126">
        <v>0</v>
      </c>
      <c r="AL126">
        <v>0</v>
      </c>
      <c r="AM126">
        <v>0</v>
      </c>
      <c r="AN126">
        <v>0</v>
      </c>
      <c r="AO126">
        <v>0</v>
      </c>
      <c r="AP126">
        <v>0</v>
      </c>
      <c r="AQ126">
        <v>0</v>
      </c>
      <c r="AR126">
        <v>0</v>
      </c>
      <c r="AS126">
        <v>0</v>
      </c>
      <c r="AT126">
        <v>0</v>
      </c>
    </row>
    <row r="127" spans="1:46" x14ac:dyDescent="0.45">
      <c r="A127" t="s">
        <v>10</v>
      </c>
      <c r="B127">
        <v>1</v>
      </c>
      <c r="C127">
        <v>2</v>
      </c>
      <c r="D127">
        <v>4999</v>
      </c>
      <c r="E127">
        <v>0</v>
      </c>
      <c r="F127">
        <v>0</v>
      </c>
      <c r="G127">
        <v>0</v>
      </c>
      <c r="H127">
        <v>0</v>
      </c>
      <c r="I127">
        <v>0</v>
      </c>
      <c r="J127">
        <v>0</v>
      </c>
      <c r="K127">
        <v>0</v>
      </c>
      <c r="L127">
        <v>0</v>
      </c>
      <c r="M127">
        <v>78</v>
      </c>
      <c r="N127">
        <v>0</v>
      </c>
      <c r="O127">
        <v>0</v>
      </c>
      <c r="P127">
        <v>4700</v>
      </c>
      <c r="Q127">
        <v>222</v>
      </c>
      <c r="R127">
        <v>0</v>
      </c>
      <c r="S127">
        <v>0</v>
      </c>
      <c r="T127">
        <v>0</v>
      </c>
      <c r="U127">
        <v>0</v>
      </c>
      <c r="V127">
        <v>0</v>
      </c>
      <c r="W127">
        <v>0</v>
      </c>
      <c r="X127">
        <v>0</v>
      </c>
      <c r="Y127">
        <v>0</v>
      </c>
      <c r="Z127">
        <v>0</v>
      </c>
      <c r="AA127">
        <v>0</v>
      </c>
      <c r="AB127">
        <v>0</v>
      </c>
      <c r="AC127">
        <v>0</v>
      </c>
      <c r="AD127">
        <v>0</v>
      </c>
      <c r="AE127">
        <v>0</v>
      </c>
      <c r="AF127">
        <v>0</v>
      </c>
      <c r="AG127">
        <v>0</v>
      </c>
      <c r="AH127">
        <v>0</v>
      </c>
      <c r="AI127">
        <v>0</v>
      </c>
      <c r="AJ127">
        <v>0</v>
      </c>
      <c r="AK127">
        <v>0</v>
      </c>
      <c r="AL127">
        <v>0</v>
      </c>
      <c r="AM127">
        <v>0</v>
      </c>
      <c r="AN127">
        <v>0</v>
      </c>
      <c r="AO127">
        <v>0</v>
      </c>
      <c r="AP127">
        <v>0</v>
      </c>
      <c r="AQ127">
        <v>0</v>
      </c>
      <c r="AR127">
        <v>0</v>
      </c>
      <c r="AS127">
        <v>0</v>
      </c>
      <c r="AT127">
        <v>0</v>
      </c>
    </row>
    <row r="128" spans="1:46" x14ac:dyDescent="0.45">
      <c r="A128" t="s">
        <v>10</v>
      </c>
      <c r="B128">
        <v>1</v>
      </c>
      <c r="C128">
        <v>2</v>
      </c>
      <c r="D128">
        <v>5001</v>
      </c>
      <c r="E128">
        <v>0</v>
      </c>
      <c r="F128">
        <v>17958.86</v>
      </c>
      <c r="G128">
        <v>18775.18</v>
      </c>
      <c r="H128">
        <v>17142.55</v>
      </c>
      <c r="I128">
        <v>17958.86</v>
      </c>
      <c r="J128">
        <v>17958.86</v>
      </c>
      <c r="K128">
        <v>17142.55</v>
      </c>
      <c r="L128">
        <v>18775.18</v>
      </c>
      <c r="M128">
        <v>17142.55</v>
      </c>
      <c r="N128">
        <v>17142.55</v>
      </c>
      <c r="O128">
        <v>18775.18</v>
      </c>
      <c r="P128">
        <v>17142.55</v>
      </c>
      <c r="Q128">
        <v>56414.35</v>
      </c>
      <c r="R128">
        <v>0</v>
      </c>
      <c r="S128">
        <v>0</v>
      </c>
      <c r="T128">
        <v>0</v>
      </c>
      <c r="U128">
        <v>0</v>
      </c>
      <c r="V128">
        <v>0</v>
      </c>
      <c r="W128">
        <v>0</v>
      </c>
      <c r="X128">
        <v>0</v>
      </c>
      <c r="Y128">
        <v>0</v>
      </c>
      <c r="Z128">
        <v>0</v>
      </c>
      <c r="AA128">
        <v>0</v>
      </c>
      <c r="AB128">
        <v>0</v>
      </c>
      <c r="AC128">
        <v>0</v>
      </c>
      <c r="AD128">
        <v>0</v>
      </c>
      <c r="AE128">
        <v>0</v>
      </c>
      <c r="AF128">
        <v>0</v>
      </c>
      <c r="AG128">
        <v>0</v>
      </c>
      <c r="AH128">
        <v>0</v>
      </c>
      <c r="AI128">
        <v>0</v>
      </c>
      <c r="AJ128">
        <v>0</v>
      </c>
      <c r="AK128">
        <v>0</v>
      </c>
      <c r="AL128">
        <v>0</v>
      </c>
      <c r="AM128">
        <v>0</v>
      </c>
      <c r="AN128">
        <v>0</v>
      </c>
      <c r="AO128">
        <v>0</v>
      </c>
      <c r="AP128">
        <v>0</v>
      </c>
      <c r="AQ128">
        <v>0</v>
      </c>
      <c r="AR128">
        <v>0</v>
      </c>
      <c r="AS128">
        <v>0</v>
      </c>
      <c r="AT128">
        <v>0</v>
      </c>
    </row>
    <row r="129" spans="1:46" x14ac:dyDescent="0.45">
      <c r="A129" t="s">
        <v>10</v>
      </c>
      <c r="B129">
        <v>1</v>
      </c>
      <c r="C129">
        <v>2</v>
      </c>
      <c r="D129">
        <v>5002</v>
      </c>
      <c r="E129">
        <v>0</v>
      </c>
      <c r="F129">
        <v>2008.88</v>
      </c>
      <c r="G129">
        <v>2100.1999999999998</v>
      </c>
      <c r="H129">
        <v>1917.57</v>
      </c>
      <c r="I129">
        <v>2008.88</v>
      </c>
      <c r="J129">
        <v>2008.88</v>
      </c>
      <c r="K129">
        <v>1917.57</v>
      </c>
      <c r="L129">
        <v>2100.1999999999998</v>
      </c>
      <c r="M129">
        <v>1917.57</v>
      </c>
      <c r="N129">
        <v>1917.57</v>
      </c>
      <c r="O129">
        <v>2100.1999999999998</v>
      </c>
      <c r="P129">
        <v>1917.57</v>
      </c>
      <c r="Q129">
        <v>6310.53</v>
      </c>
      <c r="R129">
        <v>0</v>
      </c>
      <c r="S129">
        <v>0</v>
      </c>
      <c r="T129">
        <v>0</v>
      </c>
      <c r="U129">
        <v>0</v>
      </c>
      <c r="V129">
        <v>0</v>
      </c>
      <c r="W129">
        <v>0</v>
      </c>
      <c r="X129">
        <v>0</v>
      </c>
      <c r="Y129">
        <v>0</v>
      </c>
      <c r="Z129">
        <v>0</v>
      </c>
      <c r="AA129">
        <v>0</v>
      </c>
      <c r="AB129">
        <v>0</v>
      </c>
      <c r="AC129">
        <v>0</v>
      </c>
      <c r="AD129">
        <v>0</v>
      </c>
      <c r="AE129">
        <v>0</v>
      </c>
      <c r="AF129">
        <v>0</v>
      </c>
      <c r="AG129">
        <v>0</v>
      </c>
      <c r="AH129">
        <v>0</v>
      </c>
      <c r="AI129">
        <v>0</v>
      </c>
      <c r="AJ129">
        <v>0</v>
      </c>
      <c r="AK129">
        <v>0</v>
      </c>
      <c r="AL129">
        <v>0</v>
      </c>
      <c r="AM129">
        <v>0</v>
      </c>
      <c r="AN129">
        <v>0</v>
      </c>
      <c r="AO129">
        <v>0</v>
      </c>
      <c r="AP129">
        <v>0</v>
      </c>
      <c r="AQ129">
        <v>0</v>
      </c>
      <c r="AR129">
        <v>0</v>
      </c>
      <c r="AS129">
        <v>0</v>
      </c>
      <c r="AT129">
        <v>0</v>
      </c>
    </row>
    <row r="130" spans="1:46" x14ac:dyDescent="0.45">
      <c r="A130" t="s">
        <v>10</v>
      </c>
      <c r="B130">
        <v>1</v>
      </c>
      <c r="C130">
        <v>2</v>
      </c>
      <c r="D130">
        <v>5010</v>
      </c>
      <c r="E130">
        <v>0</v>
      </c>
      <c r="F130">
        <v>52</v>
      </c>
      <c r="G130">
        <v>52</v>
      </c>
      <c r="H130">
        <v>52</v>
      </c>
      <c r="I130">
        <v>52</v>
      </c>
      <c r="J130">
        <v>52</v>
      </c>
      <c r="K130">
        <v>52</v>
      </c>
      <c r="L130">
        <v>52</v>
      </c>
      <c r="M130">
        <v>52</v>
      </c>
      <c r="N130">
        <v>52</v>
      </c>
      <c r="O130">
        <v>52</v>
      </c>
      <c r="P130">
        <v>52</v>
      </c>
      <c r="Q130">
        <v>53</v>
      </c>
      <c r="R130">
        <v>0</v>
      </c>
      <c r="S130">
        <v>0</v>
      </c>
      <c r="T130">
        <v>0</v>
      </c>
      <c r="U130">
        <v>0</v>
      </c>
      <c r="V130">
        <v>0</v>
      </c>
      <c r="W130">
        <v>0</v>
      </c>
      <c r="X130">
        <v>0</v>
      </c>
      <c r="Y130">
        <v>0</v>
      </c>
      <c r="Z130">
        <v>0</v>
      </c>
      <c r="AA130">
        <v>0</v>
      </c>
      <c r="AB130">
        <v>0</v>
      </c>
      <c r="AC130">
        <v>0</v>
      </c>
      <c r="AD130">
        <v>0</v>
      </c>
      <c r="AE130">
        <v>0</v>
      </c>
      <c r="AF130">
        <v>0</v>
      </c>
      <c r="AG130">
        <v>0</v>
      </c>
      <c r="AH130">
        <v>0</v>
      </c>
      <c r="AI130">
        <v>0</v>
      </c>
      <c r="AJ130">
        <v>0</v>
      </c>
      <c r="AK130">
        <v>0</v>
      </c>
      <c r="AL130">
        <v>0</v>
      </c>
      <c r="AM130">
        <v>0</v>
      </c>
      <c r="AN130">
        <v>0</v>
      </c>
      <c r="AO130">
        <v>0</v>
      </c>
      <c r="AP130">
        <v>0</v>
      </c>
      <c r="AQ130">
        <v>0</v>
      </c>
      <c r="AR130">
        <v>0</v>
      </c>
      <c r="AS130">
        <v>0</v>
      </c>
      <c r="AT130">
        <v>0</v>
      </c>
    </row>
    <row r="131" spans="1:46" x14ac:dyDescent="0.45">
      <c r="A131" t="s">
        <v>10</v>
      </c>
      <c r="B131">
        <v>1</v>
      </c>
      <c r="C131">
        <v>2</v>
      </c>
      <c r="D131">
        <v>5011</v>
      </c>
      <c r="E131">
        <v>0</v>
      </c>
      <c r="F131">
        <v>52</v>
      </c>
      <c r="G131">
        <v>52</v>
      </c>
      <c r="H131">
        <v>52</v>
      </c>
      <c r="I131">
        <v>52</v>
      </c>
      <c r="J131">
        <v>52</v>
      </c>
      <c r="K131">
        <v>52</v>
      </c>
      <c r="L131">
        <v>52</v>
      </c>
      <c r="M131">
        <v>52</v>
      </c>
      <c r="N131">
        <v>52</v>
      </c>
      <c r="O131">
        <v>52</v>
      </c>
      <c r="P131">
        <v>52</v>
      </c>
      <c r="Q131">
        <v>53</v>
      </c>
      <c r="R131">
        <v>0</v>
      </c>
      <c r="S131">
        <v>0</v>
      </c>
      <c r="T131">
        <v>0</v>
      </c>
      <c r="U131">
        <v>0</v>
      </c>
      <c r="V131">
        <v>0</v>
      </c>
      <c r="W131">
        <v>0</v>
      </c>
      <c r="X131">
        <v>0</v>
      </c>
      <c r="Y131">
        <v>0</v>
      </c>
      <c r="Z131">
        <v>0</v>
      </c>
      <c r="AA131">
        <v>0</v>
      </c>
      <c r="AB131">
        <v>0</v>
      </c>
      <c r="AC131">
        <v>0</v>
      </c>
      <c r="AD131">
        <v>0</v>
      </c>
      <c r="AE131">
        <v>0</v>
      </c>
      <c r="AF131">
        <v>0</v>
      </c>
      <c r="AG131">
        <v>0</v>
      </c>
      <c r="AH131">
        <v>0</v>
      </c>
      <c r="AI131">
        <v>0</v>
      </c>
      <c r="AJ131">
        <v>0</v>
      </c>
      <c r="AK131">
        <v>0</v>
      </c>
      <c r="AL131">
        <v>0</v>
      </c>
      <c r="AM131">
        <v>0</v>
      </c>
      <c r="AN131">
        <v>0</v>
      </c>
      <c r="AO131">
        <v>0</v>
      </c>
      <c r="AP131">
        <v>0</v>
      </c>
      <c r="AQ131">
        <v>0</v>
      </c>
      <c r="AR131">
        <v>0</v>
      </c>
      <c r="AS131">
        <v>0</v>
      </c>
      <c r="AT131">
        <v>0</v>
      </c>
    </row>
    <row r="132" spans="1:46" x14ac:dyDescent="0.45">
      <c r="A132" t="s">
        <v>10</v>
      </c>
      <c r="B132">
        <v>1</v>
      </c>
      <c r="C132">
        <v>2</v>
      </c>
      <c r="D132">
        <v>5013</v>
      </c>
      <c r="E132">
        <v>0</v>
      </c>
      <c r="F132">
        <v>52</v>
      </c>
      <c r="G132">
        <v>52</v>
      </c>
      <c r="H132">
        <v>52</v>
      </c>
      <c r="I132">
        <v>52</v>
      </c>
      <c r="J132">
        <v>52</v>
      </c>
      <c r="K132">
        <v>52</v>
      </c>
      <c r="L132">
        <v>52</v>
      </c>
      <c r="M132">
        <v>52</v>
      </c>
      <c r="N132">
        <v>52</v>
      </c>
      <c r="O132">
        <v>52</v>
      </c>
      <c r="P132">
        <v>52</v>
      </c>
      <c r="Q132">
        <v>53</v>
      </c>
      <c r="R132">
        <v>0</v>
      </c>
      <c r="S132">
        <v>0</v>
      </c>
      <c r="T132">
        <v>0</v>
      </c>
      <c r="U132">
        <v>0</v>
      </c>
      <c r="V132">
        <v>0</v>
      </c>
      <c r="W132">
        <v>0</v>
      </c>
      <c r="X132">
        <v>0</v>
      </c>
      <c r="Y132">
        <v>0</v>
      </c>
      <c r="Z132">
        <v>0</v>
      </c>
      <c r="AA132">
        <v>0</v>
      </c>
      <c r="AB132">
        <v>0</v>
      </c>
      <c r="AC132">
        <v>0</v>
      </c>
      <c r="AD132">
        <v>0</v>
      </c>
      <c r="AE132">
        <v>0</v>
      </c>
      <c r="AF132">
        <v>0</v>
      </c>
      <c r="AG132">
        <v>0</v>
      </c>
      <c r="AH132">
        <v>0</v>
      </c>
      <c r="AI132">
        <v>0</v>
      </c>
      <c r="AJ132">
        <v>0</v>
      </c>
      <c r="AK132">
        <v>0</v>
      </c>
      <c r="AL132">
        <v>0</v>
      </c>
      <c r="AM132">
        <v>0</v>
      </c>
      <c r="AN132">
        <v>0</v>
      </c>
      <c r="AO132">
        <v>0</v>
      </c>
      <c r="AP132">
        <v>0</v>
      </c>
      <c r="AQ132">
        <v>0</v>
      </c>
      <c r="AR132">
        <v>0</v>
      </c>
      <c r="AS132">
        <v>0</v>
      </c>
      <c r="AT132">
        <v>0</v>
      </c>
    </row>
    <row r="133" spans="1:46" x14ac:dyDescent="0.45">
      <c r="A133" t="s">
        <v>10</v>
      </c>
      <c r="B133">
        <v>1</v>
      </c>
      <c r="C133">
        <v>2</v>
      </c>
      <c r="D133">
        <v>5014</v>
      </c>
      <c r="E133">
        <v>0</v>
      </c>
      <c r="F133">
        <v>52</v>
      </c>
      <c r="G133">
        <v>52</v>
      </c>
      <c r="H133">
        <v>52</v>
      </c>
      <c r="I133">
        <v>52</v>
      </c>
      <c r="J133">
        <v>52</v>
      </c>
      <c r="K133">
        <v>52</v>
      </c>
      <c r="L133">
        <v>52</v>
      </c>
      <c r="M133">
        <v>52</v>
      </c>
      <c r="N133">
        <v>52</v>
      </c>
      <c r="O133">
        <v>52</v>
      </c>
      <c r="P133">
        <v>52</v>
      </c>
      <c r="Q133">
        <v>53</v>
      </c>
      <c r="R133">
        <v>0</v>
      </c>
      <c r="S133">
        <v>0</v>
      </c>
      <c r="T133">
        <v>0</v>
      </c>
      <c r="U133">
        <v>0</v>
      </c>
      <c r="V133">
        <v>0</v>
      </c>
      <c r="W133">
        <v>0</v>
      </c>
      <c r="X133">
        <v>0</v>
      </c>
      <c r="Y133">
        <v>0</v>
      </c>
      <c r="Z133">
        <v>0</v>
      </c>
      <c r="AA133">
        <v>0</v>
      </c>
      <c r="AB133">
        <v>0</v>
      </c>
      <c r="AC133">
        <v>0</v>
      </c>
      <c r="AD133">
        <v>0</v>
      </c>
      <c r="AE133">
        <v>0</v>
      </c>
      <c r="AF133">
        <v>0</v>
      </c>
      <c r="AG133">
        <v>0</v>
      </c>
      <c r="AH133">
        <v>0</v>
      </c>
      <c r="AI133">
        <v>0</v>
      </c>
      <c r="AJ133">
        <v>0</v>
      </c>
      <c r="AK133">
        <v>0</v>
      </c>
      <c r="AL133">
        <v>0</v>
      </c>
      <c r="AM133">
        <v>0</v>
      </c>
      <c r="AN133">
        <v>0</v>
      </c>
      <c r="AO133">
        <v>0</v>
      </c>
      <c r="AP133">
        <v>0</v>
      </c>
      <c r="AQ133">
        <v>0</v>
      </c>
      <c r="AR133">
        <v>0</v>
      </c>
      <c r="AS133">
        <v>0</v>
      </c>
      <c r="AT133">
        <v>0</v>
      </c>
    </row>
    <row r="134" spans="1:46" x14ac:dyDescent="0.45">
      <c r="A134" t="s">
        <v>10</v>
      </c>
      <c r="B134">
        <v>1</v>
      </c>
      <c r="C134">
        <v>2</v>
      </c>
      <c r="D134">
        <v>5020</v>
      </c>
      <c r="E134">
        <v>0</v>
      </c>
      <c r="F134">
        <v>52</v>
      </c>
      <c r="G134">
        <v>52</v>
      </c>
      <c r="H134">
        <v>52</v>
      </c>
      <c r="I134">
        <v>52</v>
      </c>
      <c r="J134">
        <v>52</v>
      </c>
      <c r="K134">
        <v>52</v>
      </c>
      <c r="L134">
        <v>52</v>
      </c>
      <c r="M134">
        <v>52</v>
      </c>
      <c r="N134">
        <v>52</v>
      </c>
      <c r="O134">
        <v>52</v>
      </c>
      <c r="P134">
        <v>52</v>
      </c>
      <c r="Q134">
        <v>53</v>
      </c>
      <c r="R134">
        <v>0</v>
      </c>
      <c r="S134">
        <v>0</v>
      </c>
      <c r="T134">
        <v>0</v>
      </c>
      <c r="U134">
        <v>0</v>
      </c>
      <c r="V134">
        <v>0</v>
      </c>
      <c r="W134">
        <v>0</v>
      </c>
      <c r="X134">
        <v>0</v>
      </c>
      <c r="Y134">
        <v>0</v>
      </c>
      <c r="Z134">
        <v>0</v>
      </c>
      <c r="AA134">
        <v>0</v>
      </c>
      <c r="AB134">
        <v>0</v>
      </c>
      <c r="AC134">
        <v>0</v>
      </c>
      <c r="AD134">
        <v>0</v>
      </c>
      <c r="AE134">
        <v>0</v>
      </c>
      <c r="AF134">
        <v>0</v>
      </c>
      <c r="AG134">
        <v>0</v>
      </c>
      <c r="AH134">
        <v>0</v>
      </c>
      <c r="AI134">
        <v>0</v>
      </c>
      <c r="AJ134">
        <v>0</v>
      </c>
      <c r="AK134">
        <v>0</v>
      </c>
      <c r="AL134">
        <v>0</v>
      </c>
      <c r="AM134">
        <v>0</v>
      </c>
      <c r="AN134">
        <v>0</v>
      </c>
      <c r="AO134">
        <v>0</v>
      </c>
      <c r="AP134">
        <v>0</v>
      </c>
      <c r="AQ134">
        <v>0</v>
      </c>
      <c r="AR134">
        <v>0</v>
      </c>
      <c r="AS134">
        <v>0</v>
      </c>
      <c r="AT134">
        <v>0</v>
      </c>
    </row>
    <row r="135" spans="1:46" x14ac:dyDescent="0.45">
      <c r="A135" t="s">
        <v>10</v>
      </c>
      <c r="B135">
        <v>1</v>
      </c>
      <c r="C135">
        <v>2</v>
      </c>
      <c r="D135">
        <v>5021</v>
      </c>
      <c r="E135">
        <v>0</v>
      </c>
      <c r="F135">
        <v>52</v>
      </c>
      <c r="G135">
        <v>52</v>
      </c>
      <c r="H135">
        <v>52</v>
      </c>
      <c r="I135">
        <v>52</v>
      </c>
      <c r="J135">
        <v>52</v>
      </c>
      <c r="K135">
        <v>52</v>
      </c>
      <c r="L135">
        <v>52</v>
      </c>
      <c r="M135">
        <v>52</v>
      </c>
      <c r="N135">
        <v>52</v>
      </c>
      <c r="O135">
        <v>52</v>
      </c>
      <c r="P135">
        <v>52</v>
      </c>
      <c r="Q135">
        <v>53</v>
      </c>
      <c r="R135">
        <v>0</v>
      </c>
      <c r="S135">
        <v>0</v>
      </c>
      <c r="T135">
        <v>0</v>
      </c>
      <c r="U135">
        <v>0</v>
      </c>
      <c r="V135">
        <v>0</v>
      </c>
      <c r="W135">
        <v>0</v>
      </c>
      <c r="X135">
        <v>0</v>
      </c>
      <c r="Y135">
        <v>0</v>
      </c>
      <c r="Z135">
        <v>0</v>
      </c>
      <c r="AA135">
        <v>0</v>
      </c>
      <c r="AB135">
        <v>0</v>
      </c>
      <c r="AC135">
        <v>0</v>
      </c>
      <c r="AD135">
        <v>0</v>
      </c>
      <c r="AE135">
        <v>0</v>
      </c>
      <c r="AF135">
        <v>0</v>
      </c>
      <c r="AG135">
        <v>0</v>
      </c>
      <c r="AH135">
        <v>0</v>
      </c>
      <c r="AI135">
        <v>0</v>
      </c>
      <c r="AJ135">
        <v>0</v>
      </c>
      <c r="AK135">
        <v>0</v>
      </c>
      <c r="AL135">
        <v>0</v>
      </c>
      <c r="AM135">
        <v>0</v>
      </c>
      <c r="AN135">
        <v>0</v>
      </c>
      <c r="AO135">
        <v>0</v>
      </c>
      <c r="AP135">
        <v>0</v>
      </c>
      <c r="AQ135">
        <v>0</v>
      </c>
      <c r="AR135">
        <v>0</v>
      </c>
      <c r="AS135">
        <v>0</v>
      </c>
      <c r="AT135">
        <v>0</v>
      </c>
    </row>
    <row r="136" spans="1:46" x14ac:dyDescent="0.45">
      <c r="A136" t="s">
        <v>10</v>
      </c>
      <c r="B136">
        <v>1</v>
      </c>
      <c r="C136">
        <v>2</v>
      </c>
      <c r="D136">
        <v>5022</v>
      </c>
      <c r="E136">
        <v>0</v>
      </c>
      <c r="F136">
        <v>52</v>
      </c>
      <c r="G136">
        <v>52</v>
      </c>
      <c r="H136">
        <v>52</v>
      </c>
      <c r="I136">
        <v>52</v>
      </c>
      <c r="J136">
        <v>52</v>
      </c>
      <c r="K136">
        <v>52</v>
      </c>
      <c r="L136">
        <v>52</v>
      </c>
      <c r="M136">
        <v>52</v>
      </c>
      <c r="N136">
        <v>52</v>
      </c>
      <c r="O136">
        <v>52</v>
      </c>
      <c r="P136">
        <v>52</v>
      </c>
      <c r="Q136">
        <v>53</v>
      </c>
      <c r="R136">
        <v>0</v>
      </c>
      <c r="S136">
        <v>0</v>
      </c>
      <c r="T136">
        <v>0</v>
      </c>
      <c r="U136">
        <v>0</v>
      </c>
      <c r="V136">
        <v>0</v>
      </c>
      <c r="W136">
        <v>0</v>
      </c>
      <c r="X136">
        <v>0</v>
      </c>
      <c r="Y136">
        <v>0</v>
      </c>
      <c r="Z136">
        <v>0</v>
      </c>
      <c r="AA136">
        <v>0</v>
      </c>
      <c r="AB136">
        <v>0</v>
      </c>
      <c r="AC136">
        <v>0</v>
      </c>
      <c r="AD136">
        <v>0</v>
      </c>
      <c r="AE136">
        <v>0</v>
      </c>
      <c r="AF136">
        <v>0</v>
      </c>
      <c r="AG136">
        <v>0</v>
      </c>
      <c r="AH136">
        <v>0</v>
      </c>
      <c r="AI136">
        <v>0</v>
      </c>
      <c r="AJ136">
        <v>0</v>
      </c>
      <c r="AK136">
        <v>0</v>
      </c>
      <c r="AL136">
        <v>0</v>
      </c>
      <c r="AM136">
        <v>0</v>
      </c>
      <c r="AN136">
        <v>0</v>
      </c>
      <c r="AO136">
        <v>0</v>
      </c>
      <c r="AP136">
        <v>0</v>
      </c>
      <c r="AQ136">
        <v>0</v>
      </c>
      <c r="AR136">
        <v>0</v>
      </c>
      <c r="AS136">
        <v>0</v>
      </c>
      <c r="AT136">
        <v>0</v>
      </c>
    </row>
    <row r="137" spans="1:46" x14ac:dyDescent="0.45">
      <c r="A137" t="s">
        <v>10</v>
      </c>
      <c r="B137">
        <v>1</v>
      </c>
      <c r="C137">
        <v>2</v>
      </c>
      <c r="D137">
        <v>5023</v>
      </c>
      <c r="E137">
        <v>0</v>
      </c>
      <c r="F137">
        <v>52</v>
      </c>
      <c r="G137">
        <v>52</v>
      </c>
      <c r="H137">
        <v>52</v>
      </c>
      <c r="I137">
        <v>52</v>
      </c>
      <c r="J137">
        <v>52</v>
      </c>
      <c r="K137">
        <v>52</v>
      </c>
      <c r="L137">
        <v>52</v>
      </c>
      <c r="M137">
        <v>52</v>
      </c>
      <c r="N137">
        <v>52</v>
      </c>
      <c r="O137">
        <v>52</v>
      </c>
      <c r="P137">
        <v>52</v>
      </c>
      <c r="Q137">
        <v>53</v>
      </c>
      <c r="R137">
        <v>0</v>
      </c>
      <c r="S137">
        <v>0</v>
      </c>
      <c r="T137">
        <v>0</v>
      </c>
      <c r="U137">
        <v>0</v>
      </c>
      <c r="V137">
        <v>0</v>
      </c>
      <c r="W137">
        <v>0</v>
      </c>
      <c r="X137">
        <v>0</v>
      </c>
      <c r="Y137">
        <v>0</v>
      </c>
      <c r="Z137">
        <v>0</v>
      </c>
      <c r="AA137">
        <v>0</v>
      </c>
      <c r="AB137">
        <v>0</v>
      </c>
      <c r="AC137">
        <v>0</v>
      </c>
      <c r="AD137">
        <v>0</v>
      </c>
      <c r="AE137">
        <v>0</v>
      </c>
      <c r="AF137">
        <v>0</v>
      </c>
      <c r="AG137">
        <v>0</v>
      </c>
      <c r="AH137">
        <v>0</v>
      </c>
      <c r="AI137">
        <v>0</v>
      </c>
      <c r="AJ137">
        <v>0</v>
      </c>
      <c r="AK137">
        <v>0</v>
      </c>
      <c r="AL137">
        <v>0</v>
      </c>
      <c r="AM137">
        <v>0</v>
      </c>
      <c r="AN137">
        <v>0</v>
      </c>
      <c r="AO137">
        <v>0</v>
      </c>
      <c r="AP137">
        <v>0</v>
      </c>
      <c r="AQ137">
        <v>0</v>
      </c>
      <c r="AR137">
        <v>0</v>
      </c>
      <c r="AS137">
        <v>0</v>
      </c>
      <c r="AT137">
        <v>0</v>
      </c>
    </row>
    <row r="138" spans="1:46" x14ac:dyDescent="0.45">
      <c r="A138" t="s">
        <v>10</v>
      </c>
      <c r="B138">
        <v>1</v>
      </c>
      <c r="C138">
        <v>2</v>
      </c>
      <c r="D138">
        <v>5025</v>
      </c>
      <c r="E138">
        <v>0</v>
      </c>
      <c r="F138">
        <v>267</v>
      </c>
      <c r="G138">
        <v>267</v>
      </c>
      <c r="H138">
        <v>267</v>
      </c>
      <c r="I138">
        <v>267</v>
      </c>
      <c r="J138">
        <v>267</v>
      </c>
      <c r="K138">
        <v>267</v>
      </c>
      <c r="L138">
        <v>267</v>
      </c>
      <c r="M138">
        <v>267</v>
      </c>
      <c r="N138">
        <v>267</v>
      </c>
      <c r="O138">
        <v>267</v>
      </c>
      <c r="P138">
        <v>267</v>
      </c>
      <c r="Q138">
        <v>263</v>
      </c>
      <c r="R138">
        <v>0</v>
      </c>
      <c r="S138">
        <v>0</v>
      </c>
      <c r="T138">
        <v>0</v>
      </c>
      <c r="U138">
        <v>0</v>
      </c>
      <c r="V138">
        <v>0</v>
      </c>
      <c r="W138">
        <v>0</v>
      </c>
      <c r="X138">
        <v>0</v>
      </c>
      <c r="Y138">
        <v>0</v>
      </c>
      <c r="Z138">
        <v>0</v>
      </c>
      <c r="AA138">
        <v>0</v>
      </c>
      <c r="AB138">
        <v>0</v>
      </c>
      <c r="AC138">
        <v>0</v>
      </c>
      <c r="AD138">
        <v>0</v>
      </c>
      <c r="AE138">
        <v>0</v>
      </c>
      <c r="AF138">
        <v>0</v>
      </c>
      <c r="AG138">
        <v>0</v>
      </c>
      <c r="AH138">
        <v>0</v>
      </c>
      <c r="AI138">
        <v>0</v>
      </c>
      <c r="AJ138">
        <v>0</v>
      </c>
      <c r="AK138">
        <v>0</v>
      </c>
      <c r="AL138">
        <v>0</v>
      </c>
      <c r="AM138">
        <v>0</v>
      </c>
      <c r="AN138">
        <v>0</v>
      </c>
      <c r="AO138">
        <v>0</v>
      </c>
      <c r="AP138">
        <v>0</v>
      </c>
      <c r="AQ138">
        <v>0</v>
      </c>
      <c r="AR138">
        <v>0</v>
      </c>
      <c r="AS138">
        <v>0</v>
      </c>
      <c r="AT138">
        <v>0</v>
      </c>
    </row>
    <row r="139" spans="1:46" x14ac:dyDescent="0.45">
      <c r="A139" t="s">
        <v>10</v>
      </c>
      <c r="B139">
        <v>1</v>
      </c>
      <c r="C139">
        <v>2</v>
      </c>
      <c r="D139">
        <v>5100</v>
      </c>
      <c r="E139">
        <v>0</v>
      </c>
      <c r="F139">
        <v>0</v>
      </c>
      <c r="G139">
        <v>0</v>
      </c>
      <c r="H139">
        <v>0</v>
      </c>
      <c r="I139">
        <v>0</v>
      </c>
      <c r="J139">
        <v>0</v>
      </c>
      <c r="K139">
        <v>0</v>
      </c>
      <c r="L139">
        <v>0</v>
      </c>
      <c r="M139">
        <v>0</v>
      </c>
      <c r="N139">
        <v>0</v>
      </c>
      <c r="O139">
        <v>4121</v>
      </c>
      <c r="P139">
        <v>0</v>
      </c>
      <c r="Q139">
        <v>1879</v>
      </c>
      <c r="R139">
        <v>0</v>
      </c>
      <c r="S139">
        <v>0</v>
      </c>
      <c r="T139">
        <v>0</v>
      </c>
      <c r="U139">
        <v>0</v>
      </c>
      <c r="V139">
        <v>0</v>
      </c>
      <c r="W139">
        <v>0</v>
      </c>
      <c r="X139">
        <v>0</v>
      </c>
      <c r="Y139">
        <v>0</v>
      </c>
      <c r="Z139">
        <v>0</v>
      </c>
      <c r="AA139">
        <v>0</v>
      </c>
      <c r="AB139">
        <v>0</v>
      </c>
      <c r="AC139">
        <v>0</v>
      </c>
      <c r="AD139">
        <v>0</v>
      </c>
      <c r="AE139">
        <v>0</v>
      </c>
      <c r="AF139">
        <v>0</v>
      </c>
      <c r="AG139">
        <v>0</v>
      </c>
      <c r="AH139">
        <v>0</v>
      </c>
      <c r="AI139">
        <v>0</v>
      </c>
      <c r="AJ139">
        <v>0</v>
      </c>
      <c r="AK139">
        <v>0</v>
      </c>
      <c r="AL139">
        <v>0</v>
      </c>
      <c r="AM139">
        <v>0</v>
      </c>
      <c r="AN139">
        <v>0</v>
      </c>
      <c r="AO139">
        <v>0</v>
      </c>
      <c r="AP139">
        <v>0</v>
      </c>
      <c r="AQ139">
        <v>0</v>
      </c>
      <c r="AR139">
        <v>0</v>
      </c>
      <c r="AS139">
        <v>0</v>
      </c>
      <c r="AT139">
        <v>0</v>
      </c>
    </row>
    <row r="140" spans="1:46" x14ac:dyDescent="0.45">
      <c r="A140" t="s">
        <v>10</v>
      </c>
      <c r="B140">
        <v>1</v>
      </c>
      <c r="C140">
        <v>2</v>
      </c>
      <c r="D140">
        <v>5101</v>
      </c>
      <c r="E140">
        <v>0</v>
      </c>
      <c r="F140">
        <v>461</v>
      </c>
      <c r="G140">
        <v>373</v>
      </c>
      <c r="H140">
        <v>0</v>
      </c>
      <c r="I140">
        <v>0</v>
      </c>
      <c r="J140">
        <v>454</v>
      </c>
      <c r="K140">
        <v>0</v>
      </c>
      <c r="L140">
        <v>333</v>
      </c>
      <c r="M140">
        <v>0</v>
      </c>
      <c r="N140">
        <v>0</v>
      </c>
      <c r="O140">
        <v>654</v>
      </c>
      <c r="P140">
        <v>0</v>
      </c>
      <c r="Q140">
        <v>1725</v>
      </c>
      <c r="R140">
        <v>0</v>
      </c>
      <c r="S140">
        <v>0</v>
      </c>
      <c r="T140">
        <v>0</v>
      </c>
      <c r="U140">
        <v>0</v>
      </c>
      <c r="V140">
        <v>0</v>
      </c>
      <c r="W140">
        <v>0</v>
      </c>
      <c r="X140">
        <v>0</v>
      </c>
      <c r="Y140">
        <v>0</v>
      </c>
      <c r="Z140">
        <v>0</v>
      </c>
      <c r="AA140">
        <v>0</v>
      </c>
      <c r="AB140">
        <v>0</v>
      </c>
      <c r="AC140">
        <v>0</v>
      </c>
      <c r="AD140">
        <v>0</v>
      </c>
      <c r="AE140">
        <v>0</v>
      </c>
      <c r="AF140">
        <v>0</v>
      </c>
      <c r="AG140">
        <v>0</v>
      </c>
      <c r="AH140">
        <v>0</v>
      </c>
      <c r="AI140">
        <v>0</v>
      </c>
      <c r="AJ140">
        <v>0</v>
      </c>
      <c r="AK140">
        <v>0</v>
      </c>
      <c r="AL140">
        <v>0</v>
      </c>
      <c r="AM140">
        <v>0</v>
      </c>
      <c r="AN140">
        <v>0</v>
      </c>
      <c r="AO140">
        <v>0</v>
      </c>
      <c r="AP140">
        <v>0</v>
      </c>
      <c r="AQ140">
        <v>0</v>
      </c>
      <c r="AR140">
        <v>0</v>
      </c>
      <c r="AS140">
        <v>0</v>
      </c>
      <c r="AT140">
        <v>0</v>
      </c>
    </row>
    <row r="141" spans="1:46" x14ac:dyDescent="0.45">
      <c r="A141" t="s">
        <v>10</v>
      </c>
      <c r="B141">
        <v>1</v>
      </c>
      <c r="C141">
        <v>2</v>
      </c>
      <c r="D141">
        <v>5105</v>
      </c>
      <c r="E141">
        <v>0</v>
      </c>
      <c r="F141">
        <v>416</v>
      </c>
      <c r="G141">
        <v>2440</v>
      </c>
      <c r="H141">
        <v>0</v>
      </c>
      <c r="I141">
        <v>0</v>
      </c>
      <c r="J141">
        <v>144</v>
      </c>
      <c r="K141">
        <v>0</v>
      </c>
      <c r="L141">
        <v>0</v>
      </c>
      <c r="M141">
        <v>0</v>
      </c>
      <c r="N141">
        <v>0</v>
      </c>
      <c r="O141">
        <v>0</v>
      </c>
      <c r="P141">
        <v>0</v>
      </c>
      <c r="Q141">
        <v>0</v>
      </c>
      <c r="R141">
        <v>0</v>
      </c>
      <c r="S141">
        <v>0</v>
      </c>
      <c r="T141">
        <v>0</v>
      </c>
      <c r="U141">
        <v>0</v>
      </c>
      <c r="V141">
        <v>0</v>
      </c>
      <c r="W141">
        <v>0</v>
      </c>
      <c r="X141">
        <v>0</v>
      </c>
      <c r="Y141">
        <v>0</v>
      </c>
      <c r="Z141">
        <v>0</v>
      </c>
      <c r="AA141">
        <v>0</v>
      </c>
      <c r="AB141">
        <v>0</v>
      </c>
      <c r="AC141">
        <v>0</v>
      </c>
      <c r="AD141">
        <v>0</v>
      </c>
      <c r="AE141">
        <v>0</v>
      </c>
      <c r="AF141">
        <v>0</v>
      </c>
      <c r="AG141">
        <v>0</v>
      </c>
      <c r="AH141">
        <v>0</v>
      </c>
      <c r="AI141">
        <v>0</v>
      </c>
      <c r="AJ141">
        <v>0</v>
      </c>
      <c r="AK141">
        <v>0</v>
      </c>
      <c r="AL141">
        <v>0</v>
      </c>
      <c r="AM141">
        <v>0</v>
      </c>
      <c r="AN141">
        <v>0</v>
      </c>
      <c r="AO141">
        <v>0</v>
      </c>
      <c r="AP141">
        <v>0</v>
      </c>
      <c r="AQ141">
        <v>0</v>
      </c>
      <c r="AR141">
        <v>0</v>
      </c>
      <c r="AS141">
        <v>0</v>
      </c>
      <c r="AT141">
        <v>0</v>
      </c>
    </row>
    <row r="142" spans="1:46" x14ac:dyDescent="0.45">
      <c r="A142" t="s">
        <v>10</v>
      </c>
      <c r="B142">
        <v>1</v>
      </c>
      <c r="C142">
        <v>2</v>
      </c>
      <c r="D142">
        <v>5106</v>
      </c>
      <c r="E142">
        <v>0</v>
      </c>
      <c r="F142">
        <v>0</v>
      </c>
      <c r="G142">
        <v>0</v>
      </c>
      <c r="H142">
        <v>0</v>
      </c>
      <c r="I142">
        <v>0</v>
      </c>
      <c r="J142">
        <v>333</v>
      </c>
      <c r="K142">
        <v>144</v>
      </c>
      <c r="L142">
        <v>413</v>
      </c>
      <c r="M142">
        <v>266</v>
      </c>
      <c r="N142">
        <v>421</v>
      </c>
      <c r="O142">
        <v>934</v>
      </c>
      <c r="P142">
        <v>525</v>
      </c>
      <c r="Q142">
        <v>464</v>
      </c>
      <c r="R142">
        <v>0</v>
      </c>
      <c r="S142">
        <v>0</v>
      </c>
      <c r="T142">
        <v>0</v>
      </c>
      <c r="U142">
        <v>0</v>
      </c>
      <c r="V142">
        <v>0</v>
      </c>
      <c r="W142">
        <v>0</v>
      </c>
      <c r="X142">
        <v>0</v>
      </c>
      <c r="Y142">
        <v>0</v>
      </c>
      <c r="Z142">
        <v>0</v>
      </c>
      <c r="AA142">
        <v>0</v>
      </c>
      <c r="AB142">
        <v>0</v>
      </c>
      <c r="AC142">
        <v>0</v>
      </c>
      <c r="AD142">
        <v>0</v>
      </c>
      <c r="AE142">
        <v>0</v>
      </c>
      <c r="AF142">
        <v>0</v>
      </c>
      <c r="AG142">
        <v>0</v>
      </c>
      <c r="AH142">
        <v>0</v>
      </c>
      <c r="AI142">
        <v>0</v>
      </c>
      <c r="AJ142">
        <v>0</v>
      </c>
      <c r="AK142">
        <v>0</v>
      </c>
      <c r="AL142">
        <v>0</v>
      </c>
      <c r="AM142">
        <v>0</v>
      </c>
      <c r="AN142">
        <v>0</v>
      </c>
      <c r="AO142">
        <v>0</v>
      </c>
      <c r="AP142">
        <v>0</v>
      </c>
      <c r="AQ142">
        <v>0</v>
      </c>
      <c r="AR142">
        <v>0</v>
      </c>
      <c r="AS142">
        <v>0</v>
      </c>
      <c r="AT142">
        <v>0</v>
      </c>
    </row>
    <row r="143" spans="1:46" x14ac:dyDescent="0.45">
      <c r="A143" t="s">
        <v>10</v>
      </c>
      <c r="B143">
        <v>1</v>
      </c>
      <c r="C143">
        <v>2</v>
      </c>
      <c r="D143">
        <v>5110</v>
      </c>
      <c r="E143">
        <v>0</v>
      </c>
      <c r="F143">
        <v>1410</v>
      </c>
      <c r="G143">
        <v>90</v>
      </c>
      <c r="H143">
        <v>0</v>
      </c>
      <c r="I143">
        <v>0</v>
      </c>
      <c r="J143">
        <v>0</v>
      </c>
      <c r="K143">
        <v>0</v>
      </c>
      <c r="L143">
        <v>0</v>
      </c>
      <c r="M143">
        <v>0</v>
      </c>
      <c r="N143">
        <v>0</v>
      </c>
      <c r="O143">
        <v>0</v>
      </c>
      <c r="P143">
        <v>0</v>
      </c>
      <c r="Q143">
        <v>0</v>
      </c>
      <c r="R143">
        <v>0</v>
      </c>
      <c r="S143">
        <v>0</v>
      </c>
      <c r="T143">
        <v>0</v>
      </c>
      <c r="U143">
        <v>0</v>
      </c>
      <c r="V143">
        <v>0</v>
      </c>
      <c r="W143">
        <v>0</v>
      </c>
      <c r="X143">
        <v>0</v>
      </c>
      <c r="Y143">
        <v>0</v>
      </c>
      <c r="Z143">
        <v>0</v>
      </c>
      <c r="AA143">
        <v>0</v>
      </c>
      <c r="AB143">
        <v>0</v>
      </c>
      <c r="AC143">
        <v>0</v>
      </c>
      <c r="AD143">
        <v>0</v>
      </c>
      <c r="AE143">
        <v>0</v>
      </c>
      <c r="AF143">
        <v>0</v>
      </c>
      <c r="AG143">
        <v>0</v>
      </c>
      <c r="AH143">
        <v>0</v>
      </c>
      <c r="AI143">
        <v>0</v>
      </c>
      <c r="AJ143">
        <v>0</v>
      </c>
      <c r="AK143">
        <v>0</v>
      </c>
      <c r="AL143">
        <v>0</v>
      </c>
      <c r="AM143">
        <v>0</v>
      </c>
      <c r="AN143">
        <v>0</v>
      </c>
      <c r="AO143">
        <v>0</v>
      </c>
      <c r="AP143">
        <v>0</v>
      </c>
      <c r="AQ143">
        <v>0</v>
      </c>
      <c r="AR143">
        <v>0</v>
      </c>
      <c r="AS143">
        <v>0</v>
      </c>
      <c r="AT143">
        <v>0</v>
      </c>
    </row>
    <row r="144" spans="1:46" x14ac:dyDescent="0.45">
      <c r="A144" t="s">
        <v>10</v>
      </c>
      <c r="B144">
        <v>1</v>
      </c>
      <c r="C144">
        <v>2</v>
      </c>
      <c r="D144">
        <v>5115</v>
      </c>
      <c r="E144">
        <v>0</v>
      </c>
      <c r="F144">
        <v>0</v>
      </c>
      <c r="G144">
        <v>0</v>
      </c>
      <c r="H144">
        <v>0</v>
      </c>
      <c r="I144">
        <v>0</v>
      </c>
      <c r="J144">
        <v>1894</v>
      </c>
      <c r="K144">
        <v>2117</v>
      </c>
      <c r="L144">
        <v>296</v>
      </c>
      <c r="M144">
        <v>0</v>
      </c>
      <c r="N144">
        <v>0</v>
      </c>
      <c r="O144">
        <v>0</v>
      </c>
      <c r="P144">
        <v>0</v>
      </c>
      <c r="Q144">
        <v>193</v>
      </c>
      <c r="R144">
        <v>0</v>
      </c>
      <c r="S144">
        <v>0</v>
      </c>
      <c r="T144">
        <v>0</v>
      </c>
      <c r="U144">
        <v>0</v>
      </c>
      <c r="V144">
        <v>0</v>
      </c>
      <c r="W144">
        <v>0</v>
      </c>
      <c r="X144">
        <v>0</v>
      </c>
      <c r="Y144">
        <v>0</v>
      </c>
      <c r="Z144">
        <v>0</v>
      </c>
      <c r="AA144">
        <v>0</v>
      </c>
      <c r="AB144">
        <v>0</v>
      </c>
      <c r="AC144">
        <v>0</v>
      </c>
      <c r="AD144">
        <v>0</v>
      </c>
      <c r="AE144">
        <v>0</v>
      </c>
      <c r="AF144">
        <v>0</v>
      </c>
      <c r="AG144">
        <v>0</v>
      </c>
      <c r="AH144">
        <v>0</v>
      </c>
      <c r="AI144">
        <v>0</v>
      </c>
      <c r="AJ144">
        <v>0</v>
      </c>
      <c r="AK144">
        <v>0</v>
      </c>
      <c r="AL144">
        <v>0</v>
      </c>
      <c r="AM144">
        <v>0</v>
      </c>
      <c r="AN144">
        <v>0</v>
      </c>
      <c r="AO144">
        <v>0</v>
      </c>
      <c r="AP144">
        <v>0</v>
      </c>
      <c r="AQ144">
        <v>0</v>
      </c>
      <c r="AR144">
        <v>0</v>
      </c>
      <c r="AS144">
        <v>0</v>
      </c>
      <c r="AT144">
        <v>0</v>
      </c>
    </row>
    <row r="145" spans="1:46" x14ac:dyDescent="0.45">
      <c r="A145" t="s">
        <v>10</v>
      </c>
      <c r="B145">
        <v>1</v>
      </c>
      <c r="C145">
        <v>2</v>
      </c>
      <c r="D145">
        <v>5120</v>
      </c>
      <c r="E145">
        <v>0</v>
      </c>
      <c r="F145">
        <v>417</v>
      </c>
      <c r="G145">
        <v>417</v>
      </c>
      <c r="H145">
        <v>417</v>
      </c>
      <c r="I145">
        <v>417</v>
      </c>
      <c r="J145">
        <v>417</v>
      </c>
      <c r="K145">
        <v>417</v>
      </c>
      <c r="L145">
        <v>417</v>
      </c>
      <c r="M145">
        <v>417</v>
      </c>
      <c r="N145">
        <v>417</v>
      </c>
      <c r="O145">
        <v>417</v>
      </c>
      <c r="P145">
        <v>417</v>
      </c>
      <c r="Q145">
        <v>413</v>
      </c>
      <c r="R145">
        <v>0</v>
      </c>
      <c r="S145">
        <v>0</v>
      </c>
      <c r="T145">
        <v>0</v>
      </c>
      <c r="U145">
        <v>0</v>
      </c>
      <c r="V145">
        <v>0</v>
      </c>
      <c r="W145">
        <v>0</v>
      </c>
      <c r="X145">
        <v>0</v>
      </c>
      <c r="Y145">
        <v>0</v>
      </c>
      <c r="Z145">
        <v>0</v>
      </c>
      <c r="AA145">
        <v>0</v>
      </c>
      <c r="AB145">
        <v>0</v>
      </c>
      <c r="AC145">
        <v>0</v>
      </c>
      <c r="AD145">
        <v>0</v>
      </c>
      <c r="AE145">
        <v>0</v>
      </c>
      <c r="AF145">
        <v>0</v>
      </c>
      <c r="AG145">
        <v>0</v>
      </c>
      <c r="AH145">
        <v>0</v>
      </c>
      <c r="AI145">
        <v>0</v>
      </c>
      <c r="AJ145">
        <v>0</v>
      </c>
      <c r="AK145">
        <v>0</v>
      </c>
      <c r="AL145">
        <v>0</v>
      </c>
      <c r="AM145">
        <v>0</v>
      </c>
      <c r="AN145">
        <v>0</v>
      </c>
      <c r="AO145">
        <v>0</v>
      </c>
      <c r="AP145">
        <v>0</v>
      </c>
      <c r="AQ145">
        <v>0</v>
      </c>
      <c r="AR145">
        <v>0</v>
      </c>
      <c r="AS145">
        <v>0</v>
      </c>
      <c r="AT145">
        <v>0</v>
      </c>
    </row>
    <row r="146" spans="1:46" x14ac:dyDescent="0.45">
      <c r="A146" t="s">
        <v>10</v>
      </c>
      <c r="B146">
        <v>1</v>
      </c>
      <c r="C146">
        <v>2</v>
      </c>
      <c r="D146">
        <v>5200</v>
      </c>
      <c r="E146">
        <v>0</v>
      </c>
      <c r="F146">
        <v>177</v>
      </c>
      <c r="G146">
        <v>208</v>
      </c>
      <c r="H146">
        <v>195</v>
      </c>
      <c r="I146">
        <v>194</v>
      </c>
      <c r="J146">
        <v>315</v>
      </c>
      <c r="K146">
        <v>266</v>
      </c>
      <c r="L146">
        <v>153</v>
      </c>
      <c r="M146">
        <v>169</v>
      </c>
      <c r="N146">
        <v>168</v>
      </c>
      <c r="O146">
        <v>193</v>
      </c>
      <c r="P146">
        <v>156</v>
      </c>
      <c r="Q146">
        <v>206</v>
      </c>
      <c r="R146">
        <v>0</v>
      </c>
      <c r="S146">
        <v>0</v>
      </c>
      <c r="T146">
        <v>0</v>
      </c>
      <c r="U146">
        <v>0</v>
      </c>
      <c r="V146">
        <v>0</v>
      </c>
      <c r="W146">
        <v>0</v>
      </c>
      <c r="X146">
        <v>0</v>
      </c>
      <c r="Y146">
        <v>0</v>
      </c>
      <c r="Z146">
        <v>0</v>
      </c>
      <c r="AA146">
        <v>0</v>
      </c>
      <c r="AB146">
        <v>0</v>
      </c>
      <c r="AC146">
        <v>0</v>
      </c>
      <c r="AD146">
        <v>0</v>
      </c>
      <c r="AE146">
        <v>0</v>
      </c>
      <c r="AF146">
        <v>0</v>
      </c>
      <c r="AG146">
        <v>0</v>
      </c>
      <c r="AH146">
        <v>0</v>
      </c>
      <c r="AI146">
        <v>0</v>
      </c>
      <c r="AJ146">
        <v>0</v>
      </c>
      <c r="AK146">
        <v>0</v>
      </c>
      <c r="AL146">
        <v>0</v>
      </c>
      <c r="AM146">
        <v>0</v>
      </c>
      <c r="AN146">
        <v>0</v>
      </c>
      <c r="AO146">
        <v>0</v>
      </c>
      <c r="AP146">
        <v>0</v>
      </c>
      <c r="AQ146">
        <v>0</v>
      </c>
      <c r="AR146">
        <v>0</v>
      </c>
      <c r="AS146">
        <v>0</v>
      </c>
      <c r="AT146">
        <v>0</v>
      </c>
    </row>
    <row r="147" spans="1:46" x14ac:dyDescent="0.45">
      <c r="A147" t="s">
        <v>10</v>
      </c>
      <c r="B147">
        <v>1</v>
      </c>
      <c r="C147">
        <v>2</v>
      </c>
      <c r="D147">
        <v>5201</v>
      </c>
      <c r="E147">
        <v>0</v>
      </c>
      <c r="F147">
        <v>658</v>
      </c>
      <c r="G147">
        <v>625</v>
      </c>
      <c r="H147">
        <v>789</v>
      </c>
      <c r="I147">
        <v>1091</v>
      </c>
      <c r="J147">
        <v>1211</v>
      </c>
      <c r="K147">
        <v>935</v>
      </c>
      <c r="L147">
        <v>1578</v>
      </c>
      <c r="M147">
        <v>754</v>
      </c>
      <c r="N147">
        <v>709</v>
      </c>
      <c r="O147">
        <v>1016</v>
      </c>
      <c r="P147">
        <v>706</v>
      </c>
      <c r="Q147">
        <v>928</v>
      </c>
      <c r="R147">
        <v>0</v>
      </c>
      <c r="S147">
        <v>0</v>
      </c>
      <c r="T147">
        <v>0</v>
      </c>
      <c r="U147">
        <v>0</v>
      </c>
      <c r="V147">
        <v>0</v>
      </c>
      <c r="W147">
        <v>0</v>
      </c>
      <c r="X147">
        <v>0</v>
      </c>
      <c r="Y147">
        <v>0</v>
      </c>
      <c r="Z147">
        <v>0</v>
      </c>
      <c r="AA147">
        <v>0</v>
      </c>
      <c r="AB147">
        <v>0</v>
      </c>
      <c r="AC147">
        <v>0</v>
      </c>
      <c r="AD147">
        <v>0</v>
      </c>
      <c r="AE147">
        <v>0</v>
      </c>
      <c r="AF147">
        <v>0</v>
      </c>
      <c r="AG147">
        <v>0</v>
      </c>
      <c r="AH147">
        <v>0</v>
      </c>
      <c r="AI147">
        <v>0</v>
      </c>
      <c r="AJ147">
        <v>0</v>
      </c>
      <c r="AK147">
        <v>0</v>
      </c>
      <c r="AL147">
        <v>0</v>
      </c>
      <c r="AM147">
        <v>0</v>
      </c>
      <c r="AN147">
        <v>0</v>
      </c>
      <c r="AO147">
        <v>0</v>
      </c>
      <c r="AP147">
        <v>0</v>
      </c>
      <c r="AQ147">
        <v>0</v>
      </c>
      <c r="AR147">
        <v>0</v>
      </c>
      <c r="AS147">
        <v>0</v>
      </c>
      <c r="AT147">
        <v>0</v>
      </c>
    </row>
    <row r="148" spans="1:46" x14ac:dyDescent="0.45">
      <c r="A148" t="s">
        <v>10</v>
      </c>
      <c r="B148">
        <v>1</v>
      </c>
      <c r="C148">
        <v>2</v>
      </c>
      <c r="D148">
        <v>5202</v>
      </c>
      <c r="E148">
        <v>0</v>
      </c>
      <c r="F148">
        <v>42</v>
      </c>
      <c r="G148">
        <v>42</v>
      </c>
      <c r="H148">
        <v>42</v>
      </c>
      <c r="I148">
        <v>42</v>
      </c>
      <c r="J148">
        <v>42</v>
      </c>
      <c r="K148">
        <v>42</v>
      </c>
      <c r="L148">
        <v>42</v>
      </c>
      <c r="M148">
        <v>42</v>
      </c>
      <c r="N148">
        <v>42</v>
      </c>
      <c r="O148">
        <v>42</v>
      </c>
      <c r="P148">
        <v>42</v>
      </c>
      <c r="Q148">
        <v>38</v>
      </c>
      <c r="R148">
        <v>0</v>
      </c>
      <c r="S148">
        <v>0</v>
      </c>
      <c r="T148">
        <v>0</v>
      </c>
      <c r="U148">
        <v>0</v>
      </c>
      <c r="V148">
        <v>0</v>
      </c>
      <c r="W148">
        <v>0</v>
      </c>
      <c r="X148">
        <v>0</v>
      </c>
      <c r="Y148">
        <v>0</v>
      </c>
      <c r="Z148">
        <v>0</v>
      </c>
      <c r="AA148">
        <v>0</v>
      </c>
      <c r="AB148">
        <v>0</v>
      </c>
      <c r="AC148">
        <v>0</v>
      </c>
      <c r="AD148">
        <v>0</v>
      </c>
      <c r="AE148">
        <v>0</v>
      </c>
      <c r="AF148">
        <v>0</v>
      </c>
      <c r="AG148">
        <v>0</v>
      </c>
      <c r="AH148">
        <v>0</v>
      </c>
      <c r="AI148">
        <v>0</v>
      </c>
      <c r="AJ148">
        <v>0</v>
      </c>
      <c r="AK148">
        <v>0</v>
      </c>
      <c r="AL148">
        <v>0</v>
      </c>
      <c r="AM148">
        <v>0</v>
      </c>
      <c r="AN148">
        <v>0</v>
      </c>
      <c r="AO148">
        <v>0</v>
      </c>
      <c r="AP148">
        <v>0</v>
      </c>
      <c r="AQ148">
        <v>0</v>
      </c>
      <c r="AR148">
        <v>0</v>
      </c>
      <c r="AS148">
        <v>0</v>
      </c>
      <c r="AT148">
        <v>0</v>
      </c>
    </row>
    <row r="149" spans="1:46" x14ac:dyDescent="0.45">
      <c r="A149" t="s">
        <v>10</v>
      </c>
      <c r="B149">
        <v>1</v>
      </c>
      <c r="C149">
        <v>2</v>
      </c>
      <c r="D149">
        <v>5210</v>
      </c>
      <c r="E149">
        <v>0</v>
      </c>
      <c r="F149">
        <v>268</v>
      </c>
      <c r="G149">
        <v>937</v>
      </c>
      <c r="H149">
        <v>943</v>
      </c>
      <c r="I149">
        <v>0</v>
      </c>
      <c r="J149">
        <v>0</v>
      </c>
      <c r="K149">
        <v>0</v>
      </c>
      <c r="L149">
        <v>0</v>
      </c>
      <c r="M149">
        <v>0</v>
      </c>
      <c r="N149">
        <v>142</v>
      </c>
      <c r="O149">
        <v>0</v>
      </c>
      <c r="P149">
        <v>127</v>
      </c>
      <c r="Q149">
        <v>83</v>
      </c>
      <c r="R149">
        <v>0</v>
      </c>
      <c r="S149">
        <v>0</v>
      </c>
      <c r="T149">
        <v>0</v>
      </c>
      <c r="U149">
        <v>0</v>
      </c>
      <c r="V149">
        <v>0</v>
      </c>
      <c r="W149">
        <v>0</v>
      </c>
      <c r="X149">
        <v>0</v>
      </c>
      <c r="Y149">
        <v>0</v>
      </c>
      <c r="Z149">
        <v>0</v>
      </c>
      <c r="AA149">
        <v>0</v>
      </c>
      <c r="AB149">
        <v>0</v>
      </c>
      <c r="AC149">
        <v>0</v>
      </c>
      <c r="AD149">
        <v>0</v>
      </c>
      <c r="AE149">
        <v>0</v>
      </c>
      <c r="AF149">
        <v>0</v>
      </c>
      <c r="AG149">
        <v>0</v>
      </c>
      <c r="AH149">
        <v>0</v>
      </c>
      <c r="AI149">
        <v>0</v>
      </c>
      <c r="AJ149">
        <v>0</v>
      </c>
      <c r="AK149">
        <v>0</v>
      </c>
      <c r="AL149">
        <v>0</v>
      </c>
      <c r="AM149">
        <v>0</v>
      </c>
      <c r="AN149">
        <v>0</v>
      </c>
      <c r="AO149">
        <v>0</v>
      </c>
      <c r="AP149">
        <v>0</v>
      </c>
      <c r="AQ149">
        <v>0</v>
      </c>
      <c r="AR149">
        <v>0</v>
      </c>
      <c r="AS149">
        <v>0</v>
      </c>
      <c r="AT149">
        <v>0</v>
      </c>
    </row>
    <row r="150" spans="1:46" x14ac:dyDescent="0.45">
      <c r="A150" t="s">
        <v>10</v>
      </c>
      <c r="B150">
        <v>1</v>
      </c>
      <c r="C150">
        <v>2</v>
      </c>
      <c r="D150">
        <v>5212</v>
      </c>
      <c r="E150">
        <v>0</v>
      </c>
      <c r="F150">
        <v>0</v>
      </c>
      <c r="G150">
        <v>0</v>
      </c>
      <c r="H150">
        <v>0</v>
      </c>
      <c r="I150">
        <v>0</v>
      </c>
      <c r="J150">
        <v>0</v>
      </c>
      <c r="K150">
        <v>14602</v>
      </c>
      <c r="L150">
        <v>281</v>
      </c>
      <c r="M150">
        <v>2117</v>
      </c>
      <c r="N150">
        <v>0</v>
      </c>
      <c r="O150">
        <v>0</v>
      </c>
      <c r="P150">
        <v>0</v>
      </c>
      <c r="Q150">
        <v>0</v>
      </c>
      <c r="R150">
        <v>0</v>
      </c>
      <c r="S150">
        <v>0</v>
      </c>
      <c r="T150">
        <v>0</v>
      </c>
      <c r="U150">
        <v>0</v>
      </c>
      <c r="V150">
        <v>0</v>
      </c>
      <c r="W150">
        <v>0</v>
      </c>
      <c r="X150">
        <v>0</v>
      </c>
      <c r="Y150">
        <v>0</v>
      </c>
      <c r="Z150">
        <v>0</v>
      </c>
      <c r="AA150">
        <v>0</v>
      </c>
      <c r="AB150">
        <v>0</v>
      </c>
      <c r="AC150">
        <v>0</v>
      </c>
      <c r="AD150">
        <v>0</v>
      </c>
      <c r="AE150">
        <v>0</v>
      </c>
      <c r="AF150">
        <v>0</v>
      </c>
      <c r="AG150">
        <v>0</v>
      </c>
      <c r="AH150">
        <v>0</v>
      </c>
      <c r="AI150">
        <v>0</v>
      </c>
      <c r="AJ150">
        <v>0</v>
      </c>
      <c r="AK150">
        <v>0</v>
      </c>
      <c r="AL150">
        <v>0</v>
      </c>
      <c r="AM150">
        <v>0</v>
      </c>
      <c r="AN150">
        <v>0</v>
      </c>
      <c r="AO150">
        <v>0</v>
      </c>
      <c r="AP150">
        <v>0</v>
      </c>
      <c r="AQ150">
        <v>0</v>
      </c>
      <c r="AR150">
        <v>0</v>
      </c>
      <c r="AS150">
        <v>0</v>
      </c>
      <c r="AT150">
        <v>0</v>
      </c>
    </row>
    <row r="151" spans="1:46" x14ac:dyDescent="0.45">
      <c r="A151" t="s">
        <v>10</v>
      </c>
      <c r="B151">
        <v>1</v>
      </c>
      <c r="C151">
        <v>2</v>
      </c>
      <c r="D151">
        <v>5215</v>
      </c>
      <c r="E151">
        <v>0</v>
      </c>
      <c r="F151">
        <v>2500</v>
      </c>
      <c r="G151">
        <v>2500</v>
      </c>
      <c r="H151">
        <v>2500</v>
      </c>
      <c r="I151">
        <v>2500</v>
      </c>
      <c r="J151">
        <v>2500</v>
      </c>
      <c r="K151">
        <v>2500</v>
      </c>
      <c r="L151">
        <v>2500</v>
      </c>
      <c r="M151">
        <v>2500</v>
      </c>
      <c r="N151">
        <v>2500</v>
      </c>
      <c r="O151">
        <v>2500</v>
      </c>
      <c r="P151">
        <v>2500</v>
      </c>
      <c r="Q151">
        <v>2500</v>
      </c>
      <c r="R151">
        <v>0</v>
      </c>
      <c r="S151">
        <v>0</v>
      </c>
      <c r="T151">
        <v>0</v>
      </c>
      <c r="U151">
        <v>0</v>
      </c>
      <c r="V151">
        <v>0</v>
      </c>
      <c r="W151">
        <v>0</v>
      </c>
      <c r="X151">
        <v>0</v>
      </c>
      <c r="Y151">
        <v>0</v>
      </c>
      <c r="Z151">
        <v>0</v>
      </c>
      <c r="AA151">
        <v>0</v>
      </c>
      <c r="AB151">
        <v>0</v>
      </c>
      <c r="AC151">
        <v>0</v>
      </c>
      <c r="AD151">
        <v>0</v>
      </c>
      <c r="AE151">
        <v>0</v>
      </c>
      <c r="AF151">
        <v>0</v>
      </c>
      <c r="AG151">
        <v>0</v>
      </c>
      <c r="AH151">
        <v>0</v>
      </c>
      <c r="AI151">
        <v>0</v>
      </c>
      <c r="AJ151">
        <v>0</v>
      </c>
      <c r="AK151">
        <v>0</v>
      </c>
      <c r="AL151">
        <v>0</v>
      </c>
      <c r="AM151">
        <v>0</v>
      </c>
      <c r="AN151">
        <v>0</v>
      </c>
      <c r="AO151">
        <v>0</v>
      </c>
      <c r="AP151">
        <v>0</v>
      </c>
      <c r="AQ151">
        <v>0</v>
      </c>
      <c r="AR151">
        <v>0</v>
      </c>
      <c r="AS151">
        <v>0</v>
      </c>
      <c r="AT151">
        <v>0</v>
      </c>
    </row>
    <row r="152" spans="1:46" x14ac:dyDescent="0.45">
      <c r="A152" t="s">
        <v>10</v>
      </c>
      <c r="B152">
        <v>1</v>
      </c>
      <c r="C152">
        <v>2</v>
      </c>
      <c r="D152">
        <v>5216</v>
      </c>
      <c r="E152">
        <v>0</v>
      </c>
      <c r="F152">
        <v>833</v>
      </c>
      <c r="G152">
        <v>833</v>
      </c>
      <c r="H152">
        <v>833</v>
      </c>
      <c r="I152">
        <v>833</v>
      </c>
      <c r="J152">
        <v>833</v>
      </c>
      <c r="K152">
        <v>833</v>
      </c>
      <c r="L152">
        <v>833</v>
      </c>
      <c r="M152">
        <v>833</v>
      </c>
      <c r="N152">
        <v>833</v>
      </c>
      <c r="O152">
        <v>833</v>
      </c>
      <c r="P152">
        <v>833</v>
      </c>
      <c r="Q152">
        <v>837</v>
      </c>
      <c r="R152">
        <v>0</v>
      </c>
      <c r="S152">
        <v>0</v>
      </c>
      <c r="T152">
        <v>0</v>
      </c>
      <c r="U152">
        <v>0</v>
      </c>
      <c r="V152">
        <v>0</v>
      </c>
      <c r="W152">
        <v>0</v>
      </c>
      <c r="X152">
        <v>0</v>
      </c>
      <c r="Y152">
        <v>0</v>
      </c>
      <c r="Z152">
        <v>0</v>
      </c>
      <c r="AA152">
        <v>0</v>
      </c>
      <c r="AB152">
        <v>0</v>
      </c>
      <c r="AC152">
        <v>0</v>
      </c>
      <c r="AD152">
        <v>0</v>
      </c>
      <c r="AE152">
        <v>0</v>
      </c>
      <c r="AF152">
        <v>0</v>
      </c>
      <c r="AG152">
        <v>0</v>
      </c>
      <c r="AH152">
        <v>0</v>
      </c>
      <c r="AI152">
        <v>0</v>
      </c>
      <c r="AJ152">
        <v>0</v>
      </c>
      <c r="AK152">
        <v>0</v>
      </c>
      <c r="AL152">
        <v>0</v>
      </c>
      <c r="AM152">
        <v>0</v>
      </c>
      <c r="AN152">
        <v>0</v>
      </c>
      <c r="AO152">
        <v>0</v>
      </c>
      <c r="AP152">
        <v>0</v>
      </c>
      <c r="AQ152">
        <v>0</v>
      </c>
      <c r="AR152">
        <v>0</v>
      </c>
      <c r="AS152">
        <v>0</v>
      </c>
      <c r="AT152">
        <v>0</v>
      </c>
    </row>
    <row r="153" spans="1:46" x14ac:dyDescent="0.45">
      <c r="A153" t="s">
        <v>10</v>
      </c>
      <c r="B153">
        <v>1</v>
      </c>
      <c r="C153">
        <v>2</v>
      </c>
      <c r="D153">
        <v>5217</v>
      </c>
      <c r="E153">
        <v>0</v>
      </c>
      <c r="F153">
        <v>0</v>
      </c>
      <c r="G153">
        <v>2973</v>
      </c>
      <c r="H153">
        <v>0</v>
      </c>
      <c r="I153">
        <v>0</v>
      </c>
      <c r="J153">
        <v>0</v>
      </c>
      <c r="K153">
        <v>0</v>
      </c>
      <c r="L153">
        <v>0</v>
      </c>
      <c r="M153">
        <v>0</v>
      </c>
      <c r="N153">
        <v>274</v>
      </c>
      <c r="O153">
        <v>0</v>
      </c>
      <c r="P153">
        <v>0</v>
      </c>
      <c r="Q153">
        <v>1753</v>
      </c>
      <c r="R153">
        <v>0</v>
      </c>
      <c r="S153">
        <v>0</v>
      </c>
      <c r="T153">
        <v>0</v>
      </c>
      <c r="U153">
        <v>0</v>
      </c>
      <c r="V153">
        <v>0</v>
      </c>
      <c r="W153">
        <v>0</v>
      </c>
      <c r="X153">
        <v>0</v>
      </c>
      <c r="Y153">
        <v>0</v>
      </c>
      <c r="Z153">
        <v>0</v>
      </c>
      <c r="AA153">
        <v>0</v>
      </c>
      <c r="AB153">
        <v>0</v>
      </c>
      <c r="AC153">
        <v>0</v>
      </c>
      <c r="AD153">
        <v>0</v>
      </c>
      <c r="AE153">
        <v>0</v>
      </c>
      <c r="AF153">
        <v>0</v>
      </c>
      <c r="AG153">
        <v>0</v>
      </c>
      <c r="AH153">
        <v>0</v>
      </c>
      <c r="AI153">
        <v>0</v>
      </c>
      <c r="AJ153">
        <v>0</v>
      </c>
      <c r="AK153">
        <v>0</v>
      </c>
      <c r="AL153">
        <v>0</v>
      </c>
      <c r="AM153">
        <v>0</v>
      </c>
      <c r="AN153">
        <v>0</v>
      </c>
      <c r="AO153">
        <v>0</v>
      </c>
      <c r="AP153">
        <v>0</v>
      </c>
      <c r="AQ153">
        <v>0</v>
      </c>
      <c r="AR153">
        <v>0</v>
      </c>
      <c r="AS153">
        <v>0</v>
      </c>
      <c r="AT153">
        <v>0</v>
      </c>
    </row>
    <row r="154" spans="1:46" x14ac:dyDescent="0.45">
      <c r="A154" t="s">
        <v>10</v>
      </c>
      <c r="B154">
        <v>1</v>
      </c>
      <c r="C154">
        <v>2</v>
      </c>
      <c r="D154">
        <v>5220</v>
      </c>
      <c r="E154">
        <v>0</v>
      </c>
      <c r="F154">
        <v>214</v>
      </c>
      <c r="G154">
        <v>303</v>
      </c>
      <c r="H154">
        <v>78</v>
      </c>
      <c r="I154">
        <v>77</v>
      </c>
      <c r="J154">
        <v>78</v>
      </c>
      <c r="K154">
        <v>307</v>
      </c>
      <c r="L154">
        <v>0</v>
      </c>
      <c r="M154">
        <v>0</v>
      </c>
      <c r="N154">
        <v>73</v>
      </c>
      <c r="O154">
        <v>94</v>
      </c>
      <c r="P154">
        <v>489</v>
      </c>
      <c r="Q154">
        <v>787</v>
      </c>
      <c r="R154">
        <v>0</v>
      </c>
      <c r="S154">
        <v>0</v>
      </c>
      <c r="T154">
        <v>0</v>
      </c>
      <c r="U154">
        <v>0</v>
      </c>
      <c r="V154">
        <v>0</v>
      </c>
      <c r="W154">
        <v>0</v>
      </c>
      <c r="X154">
        <v>0</v>
      </c>
      <c r="Y154">
        <v>0</v>
      </c>
      <c r="Z154">
        <v>0</v>
      </c>
      <c r="AA154">
        <v>0</v>
      </c>
      <c r="AB154">
        <v>0</v>
      </c>
      <c r="AC154">
        <v>0</v>
      </c>
      <c r="AD154">
        <v>0</v>
      </c>
      <c r="AE154">
        <v>0</v>
      </c>
      <c r="AF154">
        <v>0</v>
      </c>
      <c r="AG154">
        <v>0</v>
      </c>
      <c r="AH154">
        <v>0</v>
      </c>
      <c r="AI154">
        <v>0</v>
      </c>
      <c r="AJ154">
        <v>0</v>
      </c>
      <c r="AK154">
        <v>0</v>
      </c>
      <c r="AL154">
        <v>0</v>
      </c>
      <c r="AM154">
        <v>0</v>
      </c>
      <c r="AN154">
        <v>0</v>
      </c>
      <c r="AO154">
        <v>0</v>
      </c>
      <c r="AP154">
        <v>0</v>
      </c>
      <c r="AQ154">
        <v>0</v>
      </c>
      <c r="AR154">
        <v>0</v>
      </c>
      <c r="AS154">
        <v>0</v>
      </c>
      <c r="AT154">
        <v>0</v>
      </c>
    </row>
    <row r="155" spans="1:46" x14ac:dyDescent="0.45">
      <c r="A155" t="s">
        <v>10</v>
      </c>
      <c r="B155">
        <v>1</v>
      </c>
      <c r="C155">
        <v>2</v>
      </c>
      <c r="D155">
        <v>5230</v>
      </c>
      <c r="E155">
        <v>0</v>
      </c>
      <c r="F155">
        <v>1971</v>
      </c>
      <c r="G155">
        <v>1971</v>
      </c>
      <c r="H155">
        <v>1971</v>
      </c>
      <c r="I155">
        <v>1971</v>
      </c>
      <c r="J155">
        <v>1971</v>
      </c>
      <c r="K155">
        <v>1971</v>
      </c>
      <c r="L155">
        <v>1971</v>
      </c>
      <c r="M155">
        <v>1971</v>
      </c>
      <c r="N155">
        <v>1971</v>
      </c>
      <c r="O155">
        <v>1971</v>
      </c>
      <c r="P155">
        <v>1971</v>
      </c>
      <c r="Q155">
        <v>1973</v>
      </c>
      <c r="R155">
        <v>0</v>
      </c>
      <c r="S155">
        <v>0</v>
      </c>
      <c r="T155">
        <v>0</v>
      </c>
      <c r="U155">
        <v>0</v>
      </c>
      <c r="V155">
        <v>0</v>
      </c>
      <c r="W155">
        <v>0</v>
      </c>
      <c r="X155">
        <v>0</v>
      </c>
      <c r="Y155">
        <v>0</v>
      </c>
      <c r="Z155">
        <v>0</v>
      </c>
      <c r="AA155">
        <v>0</v>
      </c>
      <c r="AB155">
        <v>0</v>
      </c>
      <c r="AC155">
        <v>0</v>
      </c>
      <c r="AD155">
        <v>0</v>
      </c>
      <c r="AE155">
        <v>0</v>
      </c>
      <c r="AF155">
        <v>0</v>
      </c>
      <c r="AG155">
        <v>0</v>
      </c>
      <c r="AH155">
        <v>0</v>
      </c>
      <c r="AI155">
        <v>0</v>
      </c>
      <c r="AJ155">
        <v>0</v>
      </c>
      <c r="AK155">
        <v>0</v>
      </c>
      <c r="AL155">
        <v>0</v>
      </c>
      <c r="AM155">
        <v>0</v>
      </c>
      <c r="AN155">
        <v>0</v>
      </c>
      <c r="AO155">
        <v>0</v>
      </c>
      <c r="AP155">
        <v>0</v>
      </c>
      <c r="AQ155">
        <v>0</v>
      </c>
      <c r="AR155">
        <v>0</v>
      </c>
      <c r="AS155">
        <v>0</v>
      </c>
      <c r="AT155">
        <v>0</v>
      </c>
    </row>
    <row r="156" spans="1:46" x14ac:dyDescent="0.45">
      <c r="A156" t="s">
        <v>10</v>
      </c>
      <c r="B156">
        <v>1</v>
      </c>
      <c r="C156">
        <v>2</v>
      </c>
      <c r="D156">
        <v>5300</v>
      </c>
      <c r="E156">
        <v>0</v>
      </c>
      <c r="F156">
        <v>0</v>
      </c>
      <c r="G156">
        <v>0</v>
      </c>
      <c r="H156">
        <v>0</v>
      </c>
      <c r="I156">
        <v>1071</v>
      </c>
      <c r="J156">
        <v>0</v>
      </c>
      <c r="K156">
        <v>0</v>
      </c>
      <c r="L156">
        <v>13139</v>
      </c>
      <c r="M156">
        <v>6176</v>
      </c>
      <c r="N156">
        <v>335</v>
      </c>
      <c r="O156">
        <v>10671</v>
      </c>
      <c r="P156">
        <v>131</v>
      </c>
      <c r="Q156">
        <v>3477</v>
      </c>
      <c r="R156">
        <v>0</v>
      </c>
      <c r="S156">
        <v>0</v>
      </c>
      <c r="T156">
        <v>0</v>
      </c>
      <c r="U156">
        <v>0</v>
      </c>
      <c r="V156">
        <v>0</v>
      </c>
      <c r="W156">
        <v>0</v>
      </c>
      <c r="X156">
        <v>0</v>
      </c>
      <c r="Y156">
        <v>0</v>
      </c>
      <c r="Z156">
        <v>0</v>
      </c>
      <c r="AA156">
        <v>0</v>
      </c>
      <c r="AB156">
        <v>0</v>
      </c>
      <c r="AC156">
        <v>0</v>
      </c>
      <c r="AD156">
        <v>0</v>
      </c>
      <c r="AE156">
        <v>0</v>
      </c>
      <c r="AF156">
        <v>0</v>
      </c>
      <c r="AG156">
        <v>0</v>
      </c>
      <c r="AH156">
        <v>0</v>
      </c>
      <c r="AI156">
        <v>0</v>
      </c>
      <c r="AJ156">
        <v>0</v>
      </c>
      <c r="AK156">
        <v>0</v>
      </c>
      <c r="AL156">
        <v>0</v>
      </c>
      <c r="AM156">
        <v>0</v>
      </c>
      <c r="AN156">
        <v>0</v>
      </c>
      <c r="AO156">
        <v>0</v>
      </c>
      <c r="AP156">
        <v>0</v>
      </c>
      <c r="AQ156">
        <v>0</v>
      </c>
      <c r="AR156">
        <v>0</v>
      </c>
      <c r="AS156">
        <v>0</v>
      </c>
      <c r="AT156">
        <v>0</v>
      </c>
    </row>
    <row r="157" spans="1:46" x14ac:dyDescent="0.45">
      <c r="A157" t="s">
        <v>10</v>
      </c>
      <c r="B157">
        <v>1</v>
      </c>
      <c r="C157">
        <v>2</v>
      </c>
      <c r="D157">
        <v>5315</v>
      </c>
      <c r="E157">
        <v>0</v>
      </c>
      <c r="F157">
        <v>0</v>
      </c>
      <c r="G157">
        <v>0</v>
      </c>
      <c r="H157">
        <v>0</v>
      </c>
      <c r="I157">
        <v>0</v>
      </c>
      <c r="J157">
        <v>0</v>
      </c>
      <c r="K157">
        <v>0</v>
      </c>
      <c r="L157">
        <v>1477</v>
      </c>
      <c r="M157">
        <v>87</v>
      </c>
      <c r="N157">
        <v>0</v>
      </c>
      <c r="O157">
        <v>0</v>
      </c>
      <c r="P157">
        <v>2360</v>
      </c>
      <c r="Q157">
        <v>576</v>
      </c>
      <c r="R157">
        <v>0</v>
      </c>
      <c r="S157">
        <v>0</v>
      </c>
      <c r="T157">
        <v>0</v>
      </c>
      <c r="U157">
        <v>0</v>
      </c>
      <c r="V157">
        <v>0</v>
      </c>
      <c r="W157">
        <v>0</v>
      </c>
      <c r="X157">
        <v>0</v>
      </c>
      <c r="Y157">
        <v>0</v>
      </c>
      <c r="Z157">
        <v>0</v>
      </c>
      <c r="AA157">
        <v>0</v>
      </c>
      <c r="AB157">
        <v>0</v>
      </c>
      <c r="AC157">
        <v>0</v>
      </c>
      <c r="AD157">
        <v>0</v>
      </c>
      <c r="AE157">
        <v>0</v>
      </c>
      <c r="AF157">
        <v>0</v>
      </c>
      <c r="AG157">
        <v>0</v>
      </c>
      <c r="AH157">
        <v>0</v>
      </c>
      <c r="AI157">
        <v>0</v>
      </c>
      <c r="AJ157">
        <v>0</v>
      </c>
      <c r="AK157">
        <v>0</v>
      </c>
      <c r="AL157">
        <v>0</v>
      </c>
      <c r="AM157">
        <v>0</v>
      </c>
      <c r="AN157">
        <v>0</v>
      </c>
      <c r="AO157">
        <v>0</v>
      </c>
      <c r="AP157">
        <v>0</v>
      </c>
      <c r="AQ157">
        <v>0</v>
      </c>
      <c r="AR157">
        <v>0</v>
      </c>
      <c r="AS157">
        <v>0</v>
      </c>
      <c r="AT157">
        <v>0</v>
      </c>
    </row>
    <row r="158" spans="1:46" x14ac:dyDescent="0.45">
      <c r="A158" t="s">
        <v>10</v>
      </c>
      <c r="B158">
        <v>1</v>
      </c>
      <c r="C158">
        <v>2</v>
      </c>
      <c r="D158">
        <v>5320</v>
      </c>
      <c r="E158">
        <v>0</v>
      </c>
      <c r="F158">
        <v>0</v>
      </c>
      <c r="G158">
        <v>0</v>
      </c>
      <c r="H158">
        <v>0</v>
      </c>
      <c r="I158">
        <v>0</v>
      </c>
      <c r="J158">
        <v>0</v>
      </c>
      <c r="K158">
        <v>0</v>
      </c>
      <c r="L158">
        <v>745</v>
      </c>
      <c r="M158">
        <v>0</v>
      </c>
      <c r="N158">
        <v>0</v>
      </c>
      <c r="O158">
        <v>1850</v>
      </c>
      <c r="P158">
        <v>15288</v>
      </c>
      <c r="Q158">
        <v>117</v>
      </c>
      <c r="R158">
        <v>0</v>
      </c>
      <c r="S158">
        <v>0</v>
      </c>
      <c r="T158">
        <v>0</v>
      </c>
      <c r="U158">
        <v>0</v>
      </c>
      <c r="V158">
        <v>0</v>
      </c>
      <c r="W158">
        <v>0</v>
      </c>
      <c r="X158">
        <v>0</v>
      </c>
      <c r="Y158">
        <v>0</v>
      </c>
      <c r="Z158">
        <v>0</v>
      </c>
      <c r="AA158">
        <v>0</v>
      </c>
      <c r="AB158">
        <v>0</v>
      </c>
      <c r="AC158">
        <v>0</v>
      </c>
      <c r="AD158">
        <v>0</v>
      </c>
      <c r="AE158">
        <v>0</v>
      </c>
      <c r="AF158">
        <v>0</v>
      </c>
      <c r="AG158">
        <v>0</v>
      </c>
      <c r="AH158">
        <v>0</v>
      </c>
      <c r="AI158">
        <v>0</v>
      </c>
      <c r="AJ158">
        <v>0</v>
      </c>
      <c r="AK158">
        <v>0</v>
      </c>
      <c r="AL158">
        <v>0</v>
      </c>
      <c r="AM158">
        <v>0</v>
      </c>
      <c r="AN158">
        <v>0</v>
      </c>
      <c r="AO158">
        <v>0</v>
      </c>
      <c r="AP158">
        <v>0</v>
      </c>
      <c r="AQ158">
        <v>0</v>
      </c>
      <c r="AR158">
        <v>0</v>
      </c>
      <c r="AS158">
        <v>0</v>
      </c>
      <c r="AT158">
        <v>0</v>
      </c>
    </row>
    <row r="159" spans="1:46" x14ac:dyDescent="0.45">
      <c r="A159" t="s">
        <v>10</v>
      </c>
      <c r="B159">
        <v>1</v>
      </c>
      <c r="C159">
        <v>2</v>
      </c>
      <c r="D159">
        <v>5400</v>
      </c>
      <c r="E159">
        <v>0</v>
      </c>
      <c r="F159">
        <v>30850</v>
      </c>
      <c r="G159">
        <v>30850</v>
      </c>
      <c r="H159">
        <v>30850</v>
      </c>
      <c r="I159">
        <v>30850</v>
      </c>
      <c r="J159">
        <v>30850</v>
      </c>
      <c r="K159">
        <v>30850</v>
      </c>
      <c r="L159">
        <v>30850</v>
      </c>
      <c r="M159">
        <v>30850</v>
      </c>
      <c r="N159">
        <v>30850</v>
      </c>
      <c r="O159">
        <v>30850</v>
      </c>
      <c r="P159">
        <v>30850</v>
      </c>
      <c r="Q159">
        <v>30922</v>
      </c>
      <c r="R159">
        <v>0</v>
      </c>
      <c r="S159">
        <v>0</v>
      </c>
      <c r="T159">
        <v>0</v>
      </c>
      <c r="U159">
        <v>0</v>
      </c>
      <c r="V159">
        <v>0</v>
      </c>
      <c r="W159">
        <v>0</v>
      </c>
      <c r="X159">
        <v>0</v>
      </c>
      <c r="Y159">
        <v>0</v>
      </c>
      <c r="Z159">
        <v>0</v>
      </c>
      <c r="AA159">
        <v>0</v>
      </c>
      <c r="AB159">
        <v>0</v>
      </c>
      <c r="AC159">
        <v>0</v>
      </c>
      <c r="AD159">
        <v>0</v>
      </c>
      <c r="AE159">
        <v>0</v>
      </c>
      <c r="AF159">
        <v>0</v>
      </c>
      <c r="AG159">
        <v>0</v>
      </c>
      <c r="AH159">
        <v>0</v>
      </c>
      <c r="AI159">
        <v>0</v>
      </c>
      <c r="AJ159">
        <v>0</v>
      </c>
      <c r="AK159">
        <v>0</v>
      </c>
      <c r="AL159">
        <v>0</v>
      </c>
      <c r="AM159">
        <v>0</v>
      </c>
      <c r="AN159">
        <v>0</v>
      </c>
      <c r="AO159">
        <v>0</v>
      </c>
      <c r="AP159">
        <v>0</v>
      </c>
      <c r="AQ159">
        <v>0</v>
      </c>
      <c r="AR159">
        <v>0</v>
      </c>
      <c r="AS159">
        <v>0</v>
      </c>
      <c r="AT159">
        <v>0</v>
      </c>
    </row>
    <row r="160" spans="1:46" x14ac:dyDescent="0.45">
      <c r="A160" t="s">
        <v>10</v>
      </c>
      <c r="B160">
        <v>1</v>
      </c>
      <c r="C160">
        <v>2</v>
      </c>
      <c r="D160">
        <v>5402</v>
      </c>
      <c r="E160">
        <v>0</v>
      </c>
      <c r="F160">
        <v>3860</v>
      </c>
      <c r="G160">
        <v>3860</v>
      </c>
      <c r="H160">
        <v>3860</v>
      </c>
      <c r="I160">
        <v>3860</v>
      </c>
      <c r="J160">
        <v>3860</v>
      </c>
      <c r="K160">
        <v>3860</v>
      </c>
      <c r="L160">
        <v>3860</v>
      </c>
      <c r="M160">
        <v>3860</v>
      </c>
      <c r="N160">
        <v>3860</v>
      </c>
      <c r="O160">
        <v>3860</v>
      </c>
      <c r="P160">
        <v>3860</v>
      </c>
      <c r="Q160">
        <v>3843</v>
      </c>
      <c r="R160">
        <v>0</v>
      </c>
      <c r="S160">
        <v>0</v>
      </c>
      <c r="T160">
        <v>0</v>
      </c>
      <c r="U160">
        <v>0</v>
      </c>
      <c r="V160">
        <v>0</v>
      </c>
      <c r="W160">
        <v>0</v>
      </c>
      <c r="X160">
        <v>0</v>
      </c>
      <c r="Y160">
        <v>0</v>
      </c>
      <c r="Z160">
        <v>0</v>
      </c>
      <c r="AA160">
        <v>0</v>
      </c>
      <c r="AB160">
        <v>0</v>
      </c>
      <c r="AC160">
        <v>0</v>
      </c>
      <c r="AD160">
        <v>0</v>
      </c>
      <c r="AE160">
        <v>0</v>
      </c>
      <c r="AF160">
        <v>0</v>
      </c>
      <c r="AG160">
        <v>0</v>
      </c>
      <c r="AH160">
        <v>0</v>
      </c>
      <c r="AI160">
        <v>0</v>
      </c>
      <c r="AJ160">
        <v>0</v>
      </c>
      <c r="AK160">
        <v>0</v>
      </c>
      <c r="AL160">
        <v>0</v>
      </c>
      <c r="AM160">
        <v>0</v>
      </c>
      <c r="AN160">
        <v>0</v>
      </c>
      <c r="AO160">
        <v>0</v>
      </c>
      <c r="AP160">
        <v>0</v>
      </c>
      <c r="AQ160">
        <v>0</v>
      </c>
      <c r="AR160">
        <v>0</v>
      </c>
      <c r="AS160">
        <v>0</v>
      </c>
      <c r="AT160">
        <v>0</v>
      </c>
    </row>
    <row r="161" spans="1:46" x14ac:dyDescent="0.45">
      <c r="A161" t="s">
        <v>10</v>
      </c>
      <c r="B161">
        <v>1</v>
      </c>
      <c r="C161">
        <v>2</v>
      </c>
      <c r="D161">
        <v>5406</v>
      </c>
      <c r="E161">
        <v>0</v>
      </c>
      <c r="F161">
        <v>667</v>
      </c>
      <c r="G161">
        <v>667</v>
      </c>
      <c r="H161">
        <v>667</v>
      </c>
      <c r="I161">
        <v>667</v>
      </c>
      <c r="J161">
        <v>667</v>
      </c>
      <c r="K161">
        <v>667</v>
      </c>
      <c r="L161">
        <v>667</v>
      </c>
      <c r="M161">
        <v>667</v>
      </c>
      <c r="N161">
        <v>667</v>
      </c>
      <c r="O161">
        <v>667</v>
      </c>
      <c r="P161">
        <v>667</v>
      </c>
      <c r="Q161">
        <v>663</v>
      </c>
      <c r="R161">
        <v>0</v>
      </c>
      <c r="S161">
        <v>0</v>
      </c>
      <c r="T161">
        <v>0</v>
      </c>
      <c r="U161">
        <v>0</v>
      </c>
      <c r="V161">
        <v>0</v>
      </c>
      <c r="W161">
        <v>0</v>
      </c>
      <c r="X161">
        <v>0</v>
      </c>
      <c r="Y161">
        <v>0</v>
      </c>
      <c r="Z161">
        <v>0</v>
      </c>
      <c r="AA161">
        <v>0</v>
      </c>
      <c r="AB161">
        <v>0</v>
      </c>
      <c r="AC161">
        <v>0</v>
      </c>
      <c r="AD161">
        <v>0</v>
      </c>
      <c r="AE161">
        <v>0</v>
      </c>
      <c r="AF161">
        <v>0</v>
      </c>
      <c r="AG161">
        <v>0</v>
      </c>
      <c r="AH161">
        <v>0</v>
      </c>
      <c r="AI161">
        <v>0</v>
      </c>
      <c r="AJ161">
        <v>0</v>
      </c>
      <c r="AK161">
        <v>0</v>
      </c>
      <c r="AL161">
        <v>0</v>
      </c>
      <c r="AM161">
        <v>0</v>
      </c>
      <c r="AN161">
        <v>0</v>
      </c>
      <c r="AO161">
        <v>0</v>
      </c>
      <c r="AP161">
        <v>0</v>
      </c>
      <c r="AQ161">
        <v>0</v>
      </c>
      <c r="AR161">
        <v>0</v>
      </c>
      <c r="AS161">
        <v>0</v>
      </c>
      <c r="AT161">
        <v>0</v>
      </c>
    </row>
    <row r="162" spans="1:46" x14ac:dyDescent="0.45">
      <c r="A162" t="s">
        <v>10</v>
      </c>
      <c r="B162">
        <v>1</v>
      </c>
      <c r="C162">
        <v>2</v>
      </c>
      <c r="D162">
        <v>5407</v>
      </c>
      <c r="E162">
        <v>0</v>
      </c>
      <c r="F162">
        <v>0</v>
      </c>
      <c r="G162">
        <v>0</v>
      </c>
      <c r="H162">
        <v>0</v>
      </c>
      <c r="I162">
        <v>0</v>
      </c>
      <c r="J162">
        <v>0</v>
      </c>
      <c r="K162">
        <v>50</v>
      </c>
      <c r="L162">
        <v>0</v>
      </c>
      <c r="M162">
        <v>0</v>
      </c>
      <c r="N162">
        <v>0</v>
      </c>
      <c r="O162">
        <v>0</v>
      </c>
      <c r="P162">
        <v>0</v>
      </c>
      <c r="Q162">
        <v>0</v>
      </c>
      <c r="R162">
        <v>0</v>
      </c>
      <c r="S162">
        <v>0</v>
      </c>
      <c r="T162">
        <v>0</v>
      </c>
      <c r="U162">
        <v>0</v>
      </c>
      <c r="V162">
        <v>0</v>
      </c>
      <c r="W162">
        <v>0</v>
      </c>
      <c r="X162">
        <v>0</v>
      </c>
      <c r="Y162">
        <v>0</v>
      </c>
      <c r="Z162">
        <v>0</v>
      </c>
      <c r="AA162">
        <v>0</v>
      </c>
      <c r="AB162">
        <v>0</v>
      </c>
      <c r="AC162">
        <v>0</v>
      </c>
      <c r="AD162">
        <v>0</v>
      </c>
      <c r="AE162">
        <v>0</v>
      </c>
      <c r="AF162">
        <v>0</v>
      </c>
      <c r="AG162">
        <v>0</v>
      </c>
      <c r="AH162">
        <v>0</v>
      </c>
      <c r="AI162">
        <v>0</v>
      </c>
      <c r="AJ162">
        <v>0</v>
      </c>
      <c r="AK162">
        <v>0</v>
      </c>
      <c r="AL162">
        <v>0</v>
      </c>
      <c r="AM162">
        <v>0</v>
      </c>
      <c r="AN162">
        <v>0</v>
      </c>
      <c r="AO162">
        <v>0</v>
      </c>
      <c r="AP162">
        <v>0</v>
      </c>
      <c r="AQ162">
        <v>0</v>
      </c>
      <c r="AR162">
        <v>0</v>
      </c>
      <c r="AS162">
        <v>0</v>
      </c>
      <c r="AT162">
        <v>0</v>
      </c>
    </row>
    <row r="163" spans="1:46" x14ac:dyDescent="0.45">
      <c r="A163" t="s">
        <v>10</v>
      </c>
      <c r="B163">
        <v>1</v>
      </c>
      <c r="C163">
        <v>2</v>
      </c>
      <c r="D163">
        <v>5408</v>
      </c>
      <c r="E163">
        <v>0</v>
      </c>
      <c r="F163">
        <v>0</v>
      </c>
      <c r="G163">
        <v>0</v>
      </c>
      <c r="H163">
        <v>0</v>
      </c>
      <c r="I163">
        <v>0</v>
      </c>
      <c r="J163">
        <v>0</v>
      </c>
      <c r="K163">
        <v>0</v>
      </c>
      <c r="L163">
        <v>0</v>
      </c>
      <c r="M163">
        <v>0</v>
      </c>
      <c r="N163">
        <v>850</v>
      </c>
      <c r="O163">
        <v>0</v>
      </c>
      <c r="P163">
        <v>0</v>
      </c>
      <c r="Q163">
        <v>0</v>
      </c>
      <c r="R163">
        <v>0</v>
      </c>
      <c r="S163">
        <v>0</v>
      </c>
      <c r="T163">
        <v>0</v>
      </c>
      <c r="U163">
        <v>0</v>
      </c>
      <c r="V163">
        <v>0</v>
      </c>
      <c r="W163">
        <v>0</v>
      </c>
      <c r="X163">
        <v>0</v>
      </c>
      <c r="Y163">
        <v>0</v>
      </c>
      <c r="Z163">
        <v>0</v>
      </c>
      <c r="AA163">
        <v>0</v>
      </c>
      <c r="AB163">
        <v>0</v>
      </c>
      <c r="AC163">
        <v>0</v>
      </c>
      <c r="AD163">
        <v>0</v>
      </c>
      <c r="AE163">
        <v>0</v>
      </c>
      <c r="AF163">
        <v>0</v>
      </c>
      <c r="AG163">
        <v>0</v>
      </c>
      <c r="AH163">
        <v>0</v>
      </c>
      <c r="AI163">
        <v>0</v>
      </c>
      <c r="AJ163">
        <v>0</v>
      </c>
      <c r="AK163">
        <v>0</v>
      </c>
      <c r="AL163">
        <v>0</v>
      </c>
      <c r="AM163">
        <v>0</v>
      </c>
      <c r="AN163">
        <v>0</v>
      </c>
      <c r="AO163">
        <v>0</v>
      </c>
      <c r="AP163">
        <v>0</v>
      </c>
      <c r="AQ163">
        <v>0</v>
      </c>
      <c r="AR163">
        <v>0</v>
      </c>
      <c r="AS163">
        <v>0</v>
      </c>
      <c r="AT163">
        <v>0</v>
      </c>
    </row>
    <row r="164" spans="1:46" x14ac:dyDescent="0.45">
      <c r="A164" t="s">
        <v>10</v>
      </c>
      <c r="B164">
        <v>1</v>
      </c>
      <c r="C164">
        <v>2</v>
      </c>
      <c r="D164">
        <v>5410</v>
      </c>
      <c r="E164">
        <v>0</v>
      </c>
      <c r="F164">
        <v>0</v>
      </c>
      <c r="G164">
        <v>0</v>
      </c>
      <c r="H164">
        <v>0</v>
      </c>
      <c r="I164">
        <v>0</v>
      </c>
      <c r="J164">
        <v>1010980</v>
      </c>
      <c r="K164">
        <v>0</v>
      </c>
      <c r="L164">
        <v>0</v>
      </c>
      <c r="M164">
        <v>0</v>
      </c>
      <c r="N164">
        <v>746526</v>
      </c>
      <c r="O164">
        <v>0</v>
      </c>
      <c r="P164">
        <v>1242849</v>
      </c>
      <c r="Q164">
        <v>-355</v>
      </c>
      <c r="R164">
        <v>0</v>
      </c>
      <c r="S164">
        <v>0</v>
      </c>
      <c r="T164">
        <v>0</v>
      </c>
      <c r="U164">
        <v>0</v>
      </c>
      <c r="V164">
        <v>0</v>
      </c>
      <c r="W164">
        <v>0</v>
      </c>
      <c r="X164">
        <v>0</v>
      </c>
      <c r="Y164">
        <v>0</v>
      </c>
      <c r="Z164">
        <v>0</v>
      </c>
      <c r="AA164">
        <v>0</v>
      </c>
      <c r="AB164">
        <v>0</v>
      </c>
      <c r="AC164">
        <v>0</v>
      </c>
      <c r="AD164">
        <v>0</v>
      </c>
      <c r="AE164">
        <v>0</v>
      </c>
      <c r="AF164">
        <v>0</v>
      </c>
      <c r="AG164">
        <v>0</v>
      </c>
      <c r="AH164">
        <v>0</v>
      </c>
      <c r="AI164">
        <v>0</v>
      </c>
      <c r="AJ164">
        <v>0</v>
      </c>
      <c r="AK164">
        <v>0</v>
      </c>
      <c r="AL164">
        <v>0</v>
      </c>
      <c r="AM164">
        <v>0</v>
      </c>
      <c r="AN164">
        <v>0</v>
      </c>
      <c r="AO164">
        <v>0</v>
      </c>
      <c r="AP164">
        <v>0</v>
      </c>
      <c r="AQ164">
        <v>0</v>
      </c>
      <c r="AR164">
        <v>0</v>
      </c>
      <c r="AS164">
        <v>0</v>
      </c>
      <c r="AT164">
        <v>0</v>
      </c>
    </row>
    <row r="165" spans="1:46" x14ac:dyDescent="0.45">
      <c r="A165" t="s">
        <v>10</v>
      </c>
      <c r="B165">
        <v>1</v>
      </c>
      <c r="C165">
        <v>2</v>
      </c>
      <c r="D165">
        <v>5415</v>
      </c>
      <c r="E165">
        <v>0</v>
      </c>
      <c r="F165">
        <v>1963</v>
      </c>
      <c r="G165">
        <v>3982</v>
      </c>
      <c r="H165">
        <v>3019</v>
      </c>
      <c r="I165">
        <v>28219</v>
      </c>
      <c r="J165">
        <v>3381</v>
      </c>
      <c r="K165">
        <v>2420</v>
      </c>
      <c r="L165">
        <v>3192</v>
      </c>
      <c r="M165">
        <v>2494</v>
      </c>
      <c r="N165">
        <v>2303</v>
      </c>
      <c r="O165">
        <v>2564</v>
      </c>
      <c r="P165">
        <v>3133</v>
      </c>
      <c r="Q165">
        <v>5330</v>
      </c>
      <c r="R165">
        <v>0</v>
      </c>
      <c r="S165">
        <v>0</v>
      </c>
      <c r="T165">
        <v>0</v>
      </c>
      <c r="U165">
        <v>0</v>
      </c>
      <c r="V165">
        <v>0</v>
      </c>
      <c r="W165">
        <v>0</v>
      </c>
      <c r="X165">
        <v>0</v>
      </c>
      <c r="Y165">
        <v>0</v>
      </c>
      <c r="Z165">
        <v>0</v>
      </c>
      <c r="AA165">
        <v>0</v>
      </c>
      <c r="AB165">
        <v>0</v>
      </c>
      <c r="AC165">
        <v>0</v>
      </c>
      <c r="AD165">
        <v>0</v>
      </c>
      <c r="AE165">
        <v>0</v>
      </c>
      <c r="AF165">
        <v>0</v>
      </c>
      <c r="AG165">
        <v>0</v>
      </c>
      <c r="AH165">
        <v>0</v>
      </c>
      <c r="AI165">
        <v>0</v>
      </c>
      <c r="AJ165">
        <v>0</v>
      </c>
      <c r="AK165">
        <v>0</v>
      </c>
      <c r="AL165">
        <v>0</v>
      </c>
      <c r="AM165">
        <v>0</v>
      </c>
      <c r="AN165">
        <v>0</v>
      </c>
      <c r="AO165">
        <v>0</v>
      </c>
      <c r="AP165">
        <v>0</v>
      </c>
      <c r="AQ165">
        <v>0</v>
      </c>
      <c r="AR165">
        <v>0</v>
      </c>
      <c r="AS165">
        <v>0</v>
      </c>
      <c r="AT165">
        <v>0</v>
      </c>
    </row>
    <row r="166" spans="1:46" x14ac:dyDescent="0.45">
      <c r="A166" t="s">
        <v>10</v>
      </c>
      <c r="B166">
        <v>1</v>
      </c>
      <c r="C166">
        <v>2</v>
      </c>
      <c r="D166">
        <v>5418</v>
      </c>
      <c r="E166">
        <v>0</v>
      </c>
      <c r="F166">
        <v>417</v>
      </c>
      <c r="G166">
        <v>417</v>
      </c>
      <c r="H166">
        <v>416</v>
      </c>
      <c r="I166">
        <v>417</v>
      </c>
      <c r="J166">
        <v>417</v>
      </c>
      <c r="K166">
        <v>416</v>
      </c>
      <c r="L166">
        <v>417</v>
      </c>
      <c r="M166">
        <v>417</v>
      </c>
      <c r="N166">
        <v>416</v>
      </c>
      <c r="O166">
        <v>417</v>
      </c>
      <c r="P166">
        <v>417</v>
      </c>
      <c r="Q166">
        <v>416</v>
      </c>
      <c r="R166">
        <v>0</v>
      </c>
      <c r="S166">
        <v>0</v>
      </c>
      <c r="T166">
        <v>0</v>
      </c>
      <c r="U166">
        <v>0</v>
      </c>
      <c r="V166">
        <v>0</v>
      </c>
      <c r="W166">
        <v>0</v>
      </c>
      <c r="X166">
        <v>0</v>
      </c>
      <c r="Y166">
        <v>0</v>
      </c>
      <c r="Z166">
        <v>0</v>
      </c>
      <c r="AA166">
        <v>0</v>
      </c>
      <c r="AB166">
        <v>0</v>
      </c>
      <c r="AC166">
        <v>0</v>
      </c>
      <c r="AD166">
        <v>0</v>
      </c>
      <c r="AE166">
        <v>0</v>
      </c>
      <c r="AF166">
        <v>0</v>
      </c>
      <c r="AG166">
        <v>0</v>
      </c>
      <c r="AH166">
        <v>0</v>
      </c>
      <c r="AI166">
        <v>0</v>
      </c>
      <c r="AJ166">
        <v>0</v>
      </c>
      <c r="AK166">
        <v>0</v>
      </c>
      <c r="AL166">
        <v>0</v>
      </c>
      <c r="AM166">
        <v>0</v>
      </c>
      <c r="AN166">
        <v>0</v>
      </c>
      <c r="AO166">
        <v>0</v>
      </c>
      <c r="AP166">
        <v>0</v>
      </c>
      <c r="AQ166">
        <v>0</v>
      </c>
      <c r="AR166">
        <v>0</v>
      </c>
      <c r="AS166">
        <v>0</v>
      </c>
      <c r="AT166">
        <v>0</v>
      </c>
    </row>
    <row r="167" spans="1:46" x14ac:dyDescent="0.45">
      <c r="A167" t="s">
        <v>10</v>
      </c>
      <c r="B167">
        <v>1</v>
      </c>
      <c r="C167">
        <v>2</v>
      </c>
      <c r="D167">
        <v>5419</v>
      </c>
      <c r="E167">
        <v>0</v>
      </c>
      <c r="F167">
        <v>83</v>
      </c>
      <c r="G167">
        <v>83</v>
      </c>
      <c r="H167">
        <v>84</v>
      </c>
      <c r="I167">
        <v>83</v>
      </c>
      <c r="J167">
        <v>83</v>
      </c>
      <c r="K167">
        <v>84</v>
      </c>
      <c r="L167">
        <v>83</v>
      </c>
      <c r="M167">
        <v>83</v>
      </c>
      <c r="N167">
        <v>84</v>
      </c>
      <c r="O167">
        <v>83</v>
      </c>
      <c r="P167">
        <v>83</v>
      </c>
      <c r="Q167">
        <v>84</v>
      </c>
      <c r="R167">
        <v>0</v>
      </c>
      <c r="S167">
        <v>0</v>
      </c>
      <c r="T167">
        <v>0</v>
      </c>
      <c r="U167">
        <v>0</v>
      </c>
      <c r="V167">
        <v>0</v>
      </c>
      <c r="W167">
        <v>0</v>
      </c>
      <c r="X167">
        <v>0</v>
      </c>
      <c r="Y167">
        <v>0</v>
      </c>
      <c r="Z167">
        <v>0</v>
      </c>
      <c r="AA167">
        <v>0</v>
      </c>
      <c r="AB167">
        <v>0</v>
      </c>
      <c r="AC167">
        <v>0</v>
      </c>
      <c r="AD167">
        <v>0</v>
      </c>
      <c r="AE167">
        <v>0</v>
      </c>
      <c r="AF167">
        <v>0</v>
      </c>
      <c r="AG167">
        <v>0</v>
      </c>
      <c r="AH167">
        <v>0</v>
      </c>
      <c r="AI167">
        <v>0</v>
      </c>
      <c r="AJ167">
        <v>0</v>
      </c>
      <c r="AK167">
        <v>0</v>
      </c>
      <c r="AL167">
        <v>0</v>
      </c>
      <c r="AM167">
        <v>0</v>
      </c>
      <c r="AN167">
        <v>0</v>
      </c>
      <c r="AO167">
        <v>0</v>
      </c>
      <c r="AP167">
        <v>0</v>
      </c>
      <c r="AQ167">
        <v>0</v>
      </c>
      <c r="AR167">
        <v>0</v>
      </c>
      <c r="AS167">
        <v>0</v>
      </c>
      <c r="AT167">
        <v>0</v>
      </c>
    </row>
    <row r="168" spans="1:46" x14ac:dyDescent="0.45">
      <c r="A168" t="s">
        <v>10</v>
      </c>
      <c r="B168">
        <v>1</v>
      </c>
      <c r="C168">
        <v>2</v>
      </c>
      <c r="D168">
        <v>5420</v>
      </c>
      <c r="E168">
        <v>0</v>
      </c>
      <c r="F168">
        <v>3728</v>
      </c>
      <c r="G168">
        <v>47</v>
      </c>
      <c r="H168">
        <v>1167</v>
      </c>
      <c r="I168">
        <v>1002</v>
      </c>
      <c r="J168">
        <v>109</v>
      </c>
      <c r="K168">
        <v>109</v>
      </c>
      <c r="L168">
        <v>242</v>
      </c>
      <c r="M168">
        <v>109</v>
      </c>
      <c r="N168">
        <v>617</v>
      </c>
      <c r="O168">
        <v>706</v>
      </c>
      <c r="P168">
        <v>1162</v>
      </c>
      <c r="Q168">
        <v>1002</v>
      </c>
      <c r="R168">
        <v>0</v>
      </c>
      <c r="S168">
        <v>0</v>
      </c>
      <c r="T168">
        <v>0</v>
      </c>
      <c r="U168">
        <v>0</v>
      </c>
      <c r="V168">
        <v>0</v>
      </c>
      <c r="W168">
        <v>0</v>
      </c>
      <c r="X168">
        <v>0</v>
      </c>
      <c r="Y168">
        <v>0</v>
      </c>
      <c r="Z168">
        <v>0</v>
      </c>
      <c r="AA168">
        <v>0</v>
      </c>
      <c r="AB168">
        <v>0</v>
      </c>
      <c r="AC168">
        <v>0</v>
      </c>
      <c r="AD168">
        <v>0</v>
      </c>
      <c r="AE168">
        <v>0</v>
      </c>
      <c r="AF168">
        <v>0</v>
      </c>
      <c r="AG168">
        <v>0</v>
      </c>
      <c r="AH168">
        <v>0</v>
      </c>
      <c r="AI168">
        <v>0</v>
      </c>
      <c r="AJ168">
        <v>0</v>
      </c>
      <c r="AK168">
        <v>0</v>
      </c>
      <c r="AL168">
        <v>0</v>
      </c>
      <c r="AM168">
        <v>0</v>
      </c>
      <c r="AN168">
        <v>0</v>
      </c>
      <c r="AO168">
        <v>0</v>
      </c>
      <c r="AP168">
        <v>0</v>
      </c>
      <c r="AQ168">
        <v>0</v>
      </c>
      <c r="AR168">
        <v>0</v>
      </c>
      <c r="AS168">
        <v>0</v>
      </c>
      <c r="AT168">
        <v>0</v>
      </c>
    </row>
    <row r="169" spans="1:46" x14ac:dyDescent="0.45">
      <c r="A169" t="s">
        <v>10</v>
      </c>
      <c r="B169">
        <v>1</v>
      </c>
      <c r="C169">
        <v>2</v>
      </c>
      <c r="D169">
        <v>5421</v>
      </c>
      <c r="E169">
        <v>0</v>
      </c>
      <c r="F169">
        <v>292</v>
      </c>
      <c r="G169">
        <v>292</v>
      </c>
      <c r="H169">
        <v>291</v>
      </c>
      <c r="I169">
        <v>292</v>
      </c>
      <c r="J169">
        <v>292</v>
      </c>
      <c r="K169">
        <v>291</v>
      </c>
      <c r="L169">
        <v>292</v>
      </c>
      <c r="M169">
        <v>292</v>
      </c>
      <c r="N169">
        <v>291</v>
      </c>
      <c r="O169">
        <v>292</v>
      </c>
      <c r="P169">
        <v>292</v>
      </c>
      <c r="Q169">
        <v>291</v>
      </c>
      <c r="R169">
        <v>0</v>
      </c>
      <c r="S169">
        <v>0</v>
      </c>
      <c r="T169">
        <v>0</v>
      </c>
      <c r="U169">
        <v>0</v>
      </c>
      <c r="V169">
        <v>0</v>
      </c>
      <c r="W169">
        <v>0</v>
      </c>
      <c r="X169">
        <v>0</v>
      </c>
      <c r="Y169">
        <v>0</v>
      </c>
      <c r="Z169">
        <v>0</v>
      </c>
      <c r="AA169">
        <v>0</v>
      </c>
      <c r="AB169">
        <v>0</v>
      </c>
      <c r="AC169">
        <v>0</v>
      </c>
      <c r="AD169">
        <v>0</v>
      </c>
      <c r="AE169">
        <v>0</v>
      </c>
      <c r="AF169">
        <v>0</v>
      </c>
      <c r="AG169">
        <v>0</v>
      </c>
      <c r="AH169">
        <v>0</v>
      </c>
      <c r="AI169">
        <v>0</v>
      </c>
      <c r="AJ169">
        <v>0</v>
      </c>
      <c r="AK169">
        <v>0</v>
      </c>
      <c r="AL169">
        <v>0</v>
      </c>
      <c r="AM169">
        <v>0</v>
      </c>
      <c r="AN169">
        <v>0</v>
      </c>
      <c r="AO169">
        <v>0</v>
      </c>
      <c r="AP169">
        <v>0</v>
      </c>
      <c r="AQ169">
        <v>0</v>
      </c>
      <c r="AR169">
        <v>0</v>
      </c>
      <c r="AS169">
        <v>0</v>
      </c>
      <c r="AT169">
        <v>0</v>
      </c>
    </row>
    <row r="170" spans="1:46" x14ac:dyDescent="0.45">
      <c r="A170" t="s">
        <v>10</v>
      </c>
      <c r="B170">
        <v>1</v>
      </c>
      <c r="C170">
        <v>2</v>
      </c>
      <c r="D170">
        <v>5422</v>
      </c>
      <c r="E170">
        <v>0</v>
      </c>
      <c r="F170">
        <v>167</v>
      </c>
      <c r="G170">
        <v>167</v>
      </c>
      <c r="H170">
        <v>166</v>
      </c>
      <c r="I170">
        <v>167</v>
      </c>
      <c r="J170">
        <v>167</v>
      </c>
      <c r="K170">
        <v>166</v>
      </c>
      <c r="L170">
        <v>167</v>
      </c>
      <c r="M170">
        <v>167</v>
      </c>
      <c r="N170">
        <v>166</v>
      </c>
      <c r="O170">
        <v>167</v>
      </c>
      <c r="P170">
        <v>167</v>
      </c>
      <c r="Q170">
        <v>166</v>
      </c>
      <c r="R170">
        <v>0</v>
      </c>
      <c r="S170">
        <v>0</v>
      </c>
      <c r="T170">
        <v>0</v>
      </c>
      <c r="U170">
        <v>0</v>
      </c>
      <c r="V170">
        <v>0</v>
      </c>
      <c r="W170">
        <v>0</v>
      </c>
      <c r="X170">
        <v>0</v>
      </c>
      <c r="Y170">
        <v>0</v>
      </c>
      <c r="Z170">
        <v>0</v>
      </c>
      <c r="AA170">
        <v>0</v>
      </c>
      <c r="AB170">
        <v>0</v>
      </c>
      <c r="AC170">
        <v>0</v>
      </c>
      <c r="AD170">
        <v>0</v>
      </c>
      <c r="AE170">
        <v>0</v>
      </c>
      <c r="AF170">
        <v>0</v>
      </c>
      <c r="AG170">
        <v>0</v>
      </c>
      <c r="AH170">
        <v>0</v>
      </c>
      <c r="AI170">
        <v>0</v>
      </c>
      <c r="AJ170">
        <v>0</v>
      </c>
      <c r="AK170">
        <v>0</v>
      </c>
      <c r="AL170">
        <v>0</v>
      </c>
      <c r="AM170">
        <v>0</v>
      </c>
      <c r="AN170">
        <v>0</v>
      </c>
      <c r="AO170">
        <v>0</v>
      </c>
      <c r="AP170">
        <v>0</v>
      </c>
      <c r="AQ170">
        <v>0</v>
      </c>
      <c r="AR170">
        <v>0</v>
      </c>
      <c r="AS170">
        <v>0</v>
      </c>
      <c r="AT170">
        <v>0</v>
      </c>
    </row>
    <row r="171" spans="1:46" x14ac:dyDescent="0.45">
      <c r="A171" t="s">
        <v>10</v>
      </c>
      <c r="B171">
        <v>1</v>
      </c>
      <c r="C171">
        <v>2</v>
      </c>
      <c r="D171">
        <v>5425</v>
      </c>
      <c r="E171">
        <v>0</v>
      </c>
      <c r="F171">
        <v>167</v>
      </c>
      <c r="G171">
        <v>167</v>
      </c>
      <c r="H171">
        <v>166</v>
      </c>
      <c r="I171">
        <v>167</v>
      </c>
      <c r="J171">
        <v>167</v>
      </c>
      <c r="K171">
        <v>166</v>
      </c>
      <c r="L171">
        <v>167</v>
      </c>
      <c r="M171">
        <v>167</v>
      </c>
      <c r="N171">
        <v>166</v>
      </c>
      <c r="O171">
        <v>167</v>
      </c>
      <c r="P171">
        <v>167</v>
      </c>
      <c r="Q171">
        <v>166</v>
      </c>
      <c r="R171">
        <v>0</v>
      </c>
      <c r="S171">
        <v>0</v>
      </c>
      <c r="T171">
        <v>0</v>
      </c>
      <c r="U171">
        <v>0</v>
      </c>
      <c r="V171">
        <v>0</v>
      </c>
      <c r="W171">
        <v>0</v>
      </c>
      <c r="X171">
        <v>0</v>
      </c>
      <c r="Y171">
        <v>0</v>
      </c>
      <c r="Z171">
        <v>0</v>
      </c>
      <c r="AA171">
        <v>0</v>
      </c>
      <c r="AB171">
        <v>0</v>
      </c>
      <c r="AC171">
        <v>0</v>
      </c>
      <c r="AD171">
        <v>0</v>
      </c>
      <c r="AE171">
        <v>0</v>
      </c>
      <c r="AF171">
        <v>0</v>
      </c>
      <c r="AG171">
        <v>0</v>
      </c>
      <c r="AH171">
        <v>0</v>
      </c>
      <c r="AI171">
        <v>0</v>
      </c>
      <c r="AJ171">
        <v>0</v>
      </c>
      <c r="AK171">
        <v>0</v>
      </c>
      <c r="AL171">
        <v>0</v>
      </c>
      <c r="AM171">
        <v>0</v>
      </c>
      <c r="AN171">
        <v>0</v>
      </c>
      <c r="AO171">
        <v>0</v>
      </c>
      <c r="AP171">
        <v>0</v>
      </c>
      <c r="AQ171">
        <v>0</v>
      </c>
      <c r="AR171">
        <v>0</v>
      </c>
      <c r="AS171">
        <v>0</v>
      </c>
      <c r="AT171">
        <v>0</v>
      </c>
    </row>
    <row r="172" spans="1:46" x14ac:dyDescent="0.45">
      <c r="A172" t="s">
        <v>10</v>
      </c>
      <c r="B172">
        <v>1</v>
      </c>
      <c r="C172">
        <v>2</v>
      </c>
      <c r="D172">
        <v>5430</v>
      </c>
      <c r="E172">
        <v>0</v>
      </c>
      <c r="F172">
        <v>1737</v>
      </c>
      <c r="G172">
        <v>421</v>
      </c>
      <c r="H172">
        <v>797</v>
      </c>
      <c r="I172">
        <v>1598</v>
      </c>
      <c r="J172">
        <v>665</v>
      </c>
      <c r="K172">
        <v>726</v>
      </c>
      <c r="L172">
        <v>1276</v>
      </c>
      <c r="M172">
        <v>498</v>
      </c>
      <c r="N172">
        <v>982</v>
      </c>
      <c r="O172">
        <v>833</v>
      </c>
      <c r="P172">
        <v>2783</v>
      </c>
      <c r="Q172">
        <v>5684</v>
      </c>
      <c r="R172">
        <v>0</v>
      </c>
      <c r="S172">
        <v>0</v>
      </c>
      <c r="T172">
        <v>0</v>
      </c>
      <c r="U172">
        <v>0</v>
      </c>
      <c r="V172">
        <v>0</v>
      </c>
      <c r="W172">
        <v>0</v>
      </c>
      <c r="X172">
        <v>0</v>
      </c>
      <c r="Y172">
        <v>0</v>
      </c>
      <c r="Z172">
        <v>0</v>
      </c>
      <c r="AA172">
        <v>0</v>
      </c>
      <c r="AB172">
        <v>0</v>
      </c>
      <c r="AC172">
        <v>0</v>
      </c>
      <c r="AD172">
        <v>0</v>
      </c>
      <c r="AE172">
        <v>0</v>
      </c>
      <c r="AF172">
        <v>0</v>
      </c>
      <c r="AG172">
        <v>0</v>
      </c>
      <c r="AH172">
        <v>0</v>
      </c>
      <c r="AI172">
        <v>0</v>
      </c>
      <c r="AJ172">
        <v>0</v>
      </c>
      <c r="AK172">
        <v>0</v>
      </c>
      <c r="AL172">
        <v>0</v>
      </c>
      <c r="AM172">
        <v>0</v>
      </c>
      <c r="AN172">
        <v>0</v>
      </c>
      <c r="AO172">
        <v>0</v>
      </c>
      <c r="AP172">
        <v>0</v>
      </c>
      <c r="AQ172">
        <v>0</v>
      </c>
      <c r="AR172">
        <v>0</v>
      </c>
      <c r="AS172">
        <v>0</v>
      </c>
      <c r="AT172">
        <v>0</v>
      </c>
    </row>
    <row r="173" spans="1:46" x14ac:dyDescent="0.45">
      <c r="A173" t="s">
        <v>10</v>
      </c>
      <c r="B173">
        <v>1</v>
      </c>
      <c r="C173">
        <v>2</v>
      </c>
      <c r="D173">
        <v>5435</v>
      </c>
      <c r="E173">
        <v>0</v>
      </c>
      <c r="F173">
        <v>0</v>
      </c>
      <c r="G173">
        <v>363</v>
      </c>
      <c r="H173">
        <v>48</v>
      </c>
      <c r="I173">
        <v>0</v>
      </c>
      <c r="J173">
        <v>0</v>
      </c>
      <c r="K173">
        <v>52</v>
      </c>
      <c r="L173">
        <v>0</v>
      </c>
      <c r="M173">
        <v>0</v>
      </c>
      <c r="N173">
        <v>0</v>
      </c>
      <c r="O173">
        <v>54</v>
      </c>
      <c r="P173">
        <v>84</v>
      </c>
      <c r="Q173">
        <v>399</v>
      </c>
      <c r="R173">
        <v>0</v>
      </c>
      <c r="S173">
        <v>0</v>
      </c>
      <c r="T173">
        <v>0</v>
      </c>
      <c r="U173">
        <v>0</v>
      </c>
      <c r="V173">
        <v>0</v>
      </c>
      <c r="W173">
        <v>0</v>
      </c>
      <c r="X173">
        <v>0</v>
      </c>
      <c r="Y173">
        <v>0</v>
      </c>
      <c r="Z173">
        <v>0</v>
      </c>
      <c r="AA173">
        <v>0</v>
      </c>
      <c r="AB173">
        <v>0</v>
      </c>
      <c r="AC173">
        <v>0</v>
      </c>
      <c r="AD173">
        <v>0</v>
      </c>
      <c r="AE173">
        <v>0</v>
      </c>
      <c r="AF173">
        <v>0</v>
      </c>
      <c r="AG173">
        <v>0</v>
      </c>
      <c r="AH173">
        <v>0</v>
      </c>
      <c r="AI173">
        <v>0</v>
      </c>
      <c r="AJ173">
        <v>0</v>
      </c>
      <c r="AK173">
        <v>0</v>
      </c>
      <c r="AL173">
        <v>0</v>
      </c>
      <c r="AM173">
        <v>0</v>
      </c>
      <c r="AN173">
        <v>0</v>
      </c>
      <c r="AO173">
        <v>0</v>
      </c>
      <c r="AP173">
        <v>0</v>
      </c>
      <c r="AQ173">
        <v>0</v>
      </c>
      <c r="AR173">
        <v>0</v>
      </c>
      <c r="AS173">
        <v>0</v>
      </c>
      <c r="AT173">
        <v>0</v>
      </c>
    </row>
    <row r="174" spans="1:46" x14ac:dyDescent="0.45">
      <c r="A174" t="s">
        <v>10</v>
      </c>
      <c r="B174">
        <v>1</v>
      </c>
      <c r="C174">
        <v>2</v>
      </c>
      <c r="D174">
        <v>5440</v>
      </c>
      <c r="E174">
        <v>0</v>
      </c>
      <c r="F174">
        <v>0</v>
      </c>
      <c r="G174">
        <v>490</v>
      </c>
      <c r="H174">
        <v>178</v>
      </c>
      <c r="I174">
        <v>2377</v>
      </c>
      <c r="J174">
        <v>1124</v>
      </c>
      <c r="K174">
        <v>2294</v>
      </c>
      <c r="L174">
        <v>87</v>
      </c>
      <c r="M174">
        <v>1183</v>
      </c>
      <c r="N174">
        <v>2937</v>
      </c>
      <c r="O174">
        <v>3495</v>
      </c>
      <c r="P174">
        <v>2043</v>
      </c>
      <c r="Q174">
        <v>1792</v>
      </c>
      <c r="R174">
        <v>0</v>
      </c>
      <c r="S174">
        <v>0</v>
      </c>
      <c r="T174">
        <v>0</v>
      </c>
      <c r="U174">
        <v>0</v>
      </c>
      <c r="V174">
        <v>0</v>
      </c>
      <c r="W174">
        <v>0</v>
      </c>
      <c r="X174">
        <v>0</v>
      </c>
      <c r="Y174">
        <v>0</v>
      </c>
      <c r="Z174">
        <v>0</v>
      </c>
      <c r="AA174">
        <v>0</v>
      </c>
      <c r="AB174">
        <v>0</v>
      </c>
      <c r="AC174">
        <v>0</v>
      </c>
      <c r="AD174">
        <v>0</v>
      </c>
      <c r="AE174">
        <v>0</v>
      </c>
      <c r="AF174">
        <v>0</v>
      </c>
      <c r="AG174">
        <v>0</v>
      </c>
      <c r="AH174">
        <v>0</v>
      </c>
      <c r="AI174">
        <v>0</v>
      </c>
      <c r="AJ174">
        <v>0</v>
      </c>
      <c r="AK174">
        <v>0</v>
      </c>
      <c r="AL174">
        <v>0</v>
      </c>
      <c r="AM174">
        <v>0</v>
      </c>
      <c r="AN174">
        <v>0</v>
      </c>
      <c r="AO174">
        <v>0</v>
      </c>
      <c r="AP174">
        <v>0</v>
      </c>
      <c r="AQ174">
        <v>0</v>
      </c>
      <c r="AR174">
        <v>0</v>
      </c>
      <c r="AS174">
        <v>0</v>
      </c>
      <c r="AT174">
        <v>0</v>
      </c>
    </row>
    <row r="175" spans="1:46" x14ac:dyDescent="0.45">
      <c r="A175" t="s">
        <v>10</v>
      </c>
      <c r="B175">
        <v>1</v>
      </c>
      <c r="C175">
        <v>2</v>
      </c>
      <c r="D175">
        <v>5450</v>
      </c>
      <c r="E175">
        <v>0</v>
      </c>
      <c r="F175">
        <v>0</v>
      </c>
      <c r="G175">
        <v>0</v>
      </c>
      <c r="H175">
        <v>323</v>
      </c>
      <c r="I175">
        <v>0</v>
      </c>
      <c r="J175">
        <v>0</v>
      </c>
      <c r="K175">
        <v>0</v>
      </c>
      <c r="L175">
        <v>0</v>
      </c>
      <c r="M175">
        <v>0</v>
      </c>
      <c r="N175">
        <v>454</v>
      </c>
      <c r="O175">
        <v>7</v>
      </c>
      <c r="P175">
        <v>216</v>
      </c>
      <c r="Q175">
        <v>0</v>
      </c>
      <c r="R175">
        <v>0</v>
      </c>
      <c r="S175">
        <v>0</v>
      </c>
      <c r="T175">
        <v>0</v>
      </c>
      <c r="U175">
        <v>0</v>
      </c>
      <c r="V175">
        <v>0</v>
      </c>
      <c r="W175">
        <v>0</v>
      </c>
      <c r="X175">
        <v>0</v>
      </c>
      <c r="Y175">
        <v>0</v>
      </c>
      <c r="Z175">
        <v>0</v>
      </c>
      <c r="AA175">
        <v>0</v>
      </c>
      <c r="AB175">
        <v>0</v>
      </c>
      <c r="AC175">
        <v>0</v>
      </c>
      <c r="AD175">
        <v>0</v>
      </c>
      <c r="AE175">
        <v>0</v>
      </c>
      <c r="AF175">
        <v>0</v>
      </c>
      <c r="AG175">
        <v>0</v>
      </c>
      <c r="AH175">
        <v>0</v>
      </c>
      <c r="AI175">
        <v>0</v>
      </c>
      <c r="AJ175">
        <v>0</v>
      </c>
      <c r="AK175">
        <v>0</v>
      </c>
      <c r="AL175">
        <v>0</v>
      </c>
      <c r="AM175">
        <v>0</v>
      </c>
      <c r="AN175">
        <v>0</v>
      </c>
      <c r="AO175">
        <v>0</v>
      </c>
      <c r="AP175">
        <v>0</v>
      </c>
      <c r="AQ175">
        <v>0</v>
      </c>
      <c r="AR175">
        <v>0</v>
      </c>
      <c r="AS175">
        <v>0</v>
      </c>
      <c r="AT175">
        <v>0</v>
      </c>
    </row>
    <row r="176" spans="1:46" x14ac:dyDescent="0.45">
      <c r="A176" t="s">
        <v>10</v>
      </c>
      <c r="B176">
        <v>1</v>
      </c>
      <c r="C176">
        <v>2</v>
      </c>
      <c r="D176">
        <v>5470</v>
      </c>
      <c r="E176">
        <v>0</v>
      </c>
      <c r="F176">
        <v>0</v>
      </c>
      <c r="G176">
        <v>0</v>
      </c>
      <c r="H176">
        <v>0</v>
      </c>
      <c r="I176">
        <v>971</v>
      </c>
      <c r="J176">
        <v>407</v>
      </c>
      <c r="K176">
        <v>4485</v>
      </c>
      <c r="L176">
        <v>0</v>
      </c>
      <c r="M176">
        <v>0</v>
      </c>
      <c r="N176">
        <v>1540</v>
      </c>
      <c r="O176">
        <v>186</v>
      </c>
      <c r="P176">
        <v>966</v>
      </c>
      <c r="Q176">
        <v>1445</v>
      </c>
      <c r="R176">
        <v>0</v>
      </c>
      <c r="S176">
        <v>0</v>
      </c>
      <c r="T176">
        <v>0</v>
      </c>
      <c r="U176">
        <v>0</v>
      </c>
      <c r="V176">
        <v>0</v>
      </c>
      <c r="W176">
        <v>0</v>
      </c>
      <c r="X176">
        <v>0</v>
      </c>
      <c r="Y176">
        <v>0</v>
      </c>
      <c r="Z176">
        <v>0</v>
      </c>
      <c r="AA176">
        <v>0</v>
      </c>
      <c r="AB176">
        <v>0</v>
      </c>
      <c r="AC176">
        <v>0</v>
      </c>
      <c r="AD176">
        <v>0</v>
      </c>
      <c r="AE176">
        <v>0</v>
      </c>
      <c r="AF176">
        <v>0</v>
      </c>
      <c r="AG176">
        <v>0</v>
      </c>
      <c r="AH176">
        <v>0</v>
      </c>
      <c r="AI176">
        <v>0</v>
      </c>
      <c r="AJ176">
        <v>0</v>
      </c>
      <c r="AK176">
        <v>0</v>
      </c>
      <c r="AL176">
        <v>0</v>
      </c>
      <c r="AM176">
        <v>0</v>
      </c>
      <c r="AN176">
        <v>0</v>
      </c>
      <c r="AO176">
        <v>0</v>
      </c>
      <c r="AP176">
        <v>0</v>
      </c>
      <c r="AQ176">
        <v>0</v>
      </c>
      <c r="AR176">
        <v>0</v>
      </c>
      <c r="AS176">
        <v>0</v>
      </c>
      <c r="AT176">
        <v>0</v>
      </c>
    </row>
    <row r="177" spans="1:46" x14ac:dyDescent="0.45">
      <c r="A177" t="s">
        <v>10</v>
      </c>
      <c r="B177">
        <v>1</v>
      </c>
      <c r="C177">
        <v>2</v>
      </c>
      <c r="D177">
        <v>5600</v>
      </c>
      <c r="E177">
        <v>0</v>
      </c>
      <c r="F177">
        <v>4175</v>
      </c>
      <c r="G177">
        <v>4591</v>
      </c>
      <c r="H177">
        <v>6280</v>
      </c>
      <c r="I177">
        <v>8751</v>
      </c>
      <c r="J177">
        <v>6747</v>
      </c>
      <c r="K177">
        <v>5836</v>
      </c>
      <c r="L177">
        <v>6103</v>
      </c>
      <c r="M177">
        <v>6639</v>
      </c>
      <c r="N177">
        <v>5898</v>
      </c>
      <c r="O177">
        <v>6429</v>
      </c>
      <c r="P177">
        <v>6910</v>
      </c>
      <c r="Q177">
        <v>6380</v>
      </c>
      <c r="R177">
        <v>0</v>
      </c>
      <c r="S177">
        <v>0</v>
      </c>
      <c r="T177">
        <v>0</v>
      </c>
      <c r="U177">
        <v>0</v>
      </c>
      <c r="V177">
        <v>0</v>
      </c>
      <c r="W177">
        <v>0</v>
      </c>
      <c r="X177">
        <v>0</v>
      </c>
      <c r="Y177">
        <v>0</v>
      </c>
      <c r="Z177">
        <v>0</v>
      </c>
      <c r="AA177">
        <v>0</v>
      </c>
      <c r="AB177">
        <v>0</v>
      </c>
      <c r="AC177">
        <v>0</v>
      </c>
      <c r="AD177">
        <v>0</v>
      </c>
      <c r="AE177">
        <v>0</v>
      </c>
      <c r="AF177">
        <v>0</v>
      </c>
      <c r="AG177">
        <v>0</v>
      </c>
      <c r="AH177">
        <v>0</v>
      </c>
      <c r="AI177">
        <v>0</v>
      </c>
      <c r="AJ177">
        <v>0</v>
      </c>
      <c r="AK177">
        <v>0</v>
      </c>
      <c r="AL177">
        <v>0</v>
      </c>
      <c r="AM177">
        <v>0</v>
      </c>
      <c r="AN177">
        <v>0</v>
      </c>
      <c r="AO177">
        <v>0</v>
      </c>
      <c r="AP177">
        <v>0</v>
      </c>
      <c r="AQ177">
        <v>0</v>
      </c>
      <c r="AR177">
        <v>0</v>
      </c>
      <c r="AS177">
        <v>0</v>
      </c>
      <c r="AT177">
        <v>0</v>
      </c>
    </row>
    <row r="178" spans="1:46" x14ac:dyDescent="0.45">
      <c r="A178" t="s">
        <v>10</v>
      </c>
      <c r="B178">
        <v>1</v>
      </c>
      <c r="C178">
        <v>2</v>
      </c>
      <c r="D178">
        <v>5601</v>
      </c>
      <c r="E178">
        <v>0</v>
      </c>
      <c r="F178">
        <v>421</v>
      </c>
      <c r="G178">
        <v>471</v>
      </c>
      <c r="H178">
        <v>615</v>
      </c>
      <c r="I178">
        <v>884</v>
      </c>
      <c r="J178">
        <v>645</v>
      </c>
      <c r="K178">
        <v>996</v>
      </c>
      <c r="L178">
        <v>612</v>
      </c>
      <c r="M178">
        <v>648</v>
      </c>
      <c r="N178">
        <v>568</v>
      </c>
      <c r="O178">
        <v>618</v>
      </c>
      <c r="P178">
        <v>674</v>
      </c>
      <c r="Q178">
        <v>1853</v>
      </c>
      <c r="R178">
        <v>0</v>
      </c>
      <c r="S178">
        <v>0</v>
      </c>
      <c r="T178">
        <v>0</v>
      </c>
      <c r="U178">
        <v>0</v>
      </c>
      <c r="V178">
        <v>0</v>
      </c>
      <c r="W178">
        <v>0</v>
      </c>
      <c r="X178">
        <v>0</v>
      </c>
      <c r="Y178">
        <v>0</v>
      </c>
      <c r="Z178">
        <v>0</v>
      </c>
      <c r="AA178">
        <v>0</v>
      </c>
      <c r="AB178">
        <v>0</v>
      </c>
      <c r="AC178">
        <v>0</v>
      </c>
      <c r="AD178">
        <v>0</v>
      </c>
      <c r="AE178">
        <v>0</v>
      </c>
      <c r="AF178">
        <v>0</v>
      </c>
      <c r="AG178">
        <v>0</v>
      </c>
      <c r="AH178">
        <v>0</v>
      </c>
      <c r="AI178">
        <v>0</v>
      </c>
      <c r="AJ178">
        <v>0</v>
      </c>
      <c r="AK178">
        <v>0</v>
      </c>
      <c r="AL178">
        <v>0</v>
      </c>
      <c r="AM178">
        <v>0</v>
      </c>
      <c r="AN178">
        <v>0</v>
      </c>
      <c r="AO178">
        <v>0</v>
      </c>
      <c r="AP178">
        <v>0</v>
      </c>
      <c r="AQ178">
        <v>0</v>
      </c>
      <c r="AR178">
        <v>0</v>
      </c>
      <c r="AS178">
        <v>0</v>
      </c>
      <c r="AT178">
        <v>0</v>
      </c>
    </row>
    <row r="179" spans="1:46" x14ac:dyDescent="0.45">
      <c r="A179" t="s">
        <v>10</v>
      </c>
      <c r="B179">
        <v>1</v>
      </c>
      <c r="C179">
        <v>2</v>
      </c>
      <c r="D179">
        <v>5800</v>
      </c>
      <c r="E179">
        <v>0</v>
      </c>
      <c r="F179">
        <v>9438</v>
      </c>
      <c r="G179">
        <v>8986</v>
      </c>
      <c r="H179">
        <v>13089</v>
      </c>
      <c r="I179">
        <v>9995</v>
      </c>
      <c r="J179">
        <v>10184</v>
      </c>
      <c r="K179">
        <v>8844</v>
      </c>
      <c r="L179">
        <v>9261</v>
      </c>
      <c r="M179">
        <v>12395</v>
      </c>
      <c r="N179">
        <v>9363</v>
      </c>
      <c r="O179">
        <v>8941</v>
      </c>
      <c r="P179">
        <v>8732</v>
      </c>
      <c r="Q179">
        <v>13666</v>
      </c>
      <c r="R179">
        <v>0</v>
      </c>
      <c r="S179">
        <v>0</v>
      </c>
      <c r="T179">
        <v>0</v>
      </c>
      <c r="U179">
        <v>0</v>
      </c>
      <c r="V179">
        <v>0</v>
      </c>
      <c r="W179">
        <v>0</v>
      </c>
      <c r="X179">
        <v>0</v>
      </c>
      <c r="Y179">
        <v>0</v>
      </c>
      <c r="Z179">
        <v>0</v>
      </c>
      <c r="AA179">
        <v>0</v>
      </c>
      <c r="AB179">
        <v>0</v>
      </c>
      <c r="AC179">
        <v>0</v>
      </c>
      <c r="AD179">
        <v>0</v>
      </c>
      <c r="AE179">
        <v>0</v>
      </c>
      <c r="AF179">
        <v>0</v>
      </c>
      <c r="AG179">
        <v>0</v>
      </c>
      <c r="AH179">
        <v>0</v>
      </c>
      <c r="AI179">
        <v>0</v>
      </c>
      <c r="AJ179">
        <v>0</v>
      </c>
      <c r="AK179">
        <v>0</v>
      </c>
      <c r="AL179">
        <v>0</v>
      </c>
      <c r="AM179">
        <v>0</v>
      </c>
      <c r="AN179">
        <v>0</v>
      </c>
      <c r="AO179">
        <v>0</v>
      </c>
      <c r="AP179">
        <v>0</v>
      </c>
      <c r="AQ179">
        <v>0</v>
      </c>
      <c r="AR179">
        <v>0</v>
      </c>
      <c r="AS179">
        <v>0</v>
      </c>
      <c r="AT179">
        <v>0</v>
      </c>
    </row>
    <row r="180" spans="1:46" x14ac:dyDescent="0.45">
      <c r="A180" t="s">
        <v>10</v>
      </c>
      <c r="B180">
        <v>1</v>
      </c>
      <c r="C180">
        <v>2</v>
      </c>
      <c r="D180">
        <v>5801</v>
      </c>
      <c r="E180">
        <v>0</v>
      </c>
      <c r="F180">
        <v>1038</v>
      </c>
      <c r="G180">
        <v>997</v>
      </c>
      <c r="H180">
        <v>1456</v>
      </c>
      <c r="I180">
        <v>1087</v>
      </c>
      <c r="J180">
        <v>1103</v>
      </c>
      <c r="K180">
        <v>1380</v>
      </c>
      <c r="L180">
        <v>1060</v>
      </c>
      <c r="M180">
        <v>1358</v>
      </c>
      <c r="N180">
        <v>1013</v>
      </c>
      <c r="O180">
        <v>966</v>
      </c>
      <c r="P180">
        <v>954</v>
      </c>
      <c r="Q180">
        <v>3407</v>
      </c>
      <c r="R180">
        <v>0</v>
      </c>
      <c r="S180">
        <v>0</v>
      </c>
      <c r="T180">
        <v>0</v>
      </c>
      <c r="U180">
        <v>0</v>
      </c>
      <c r="V180">
        <v>0</v>
      </c>
      <c r="W180">
        <v>0</v>
      </c>
      <c r="X180">
        <v>0</v>
      </c>
      <c r="Y180">
        <v>0</v>
      </c>
      <c r="Z180">
        <v>0</v>
      </c>
      <c r="AA180">
        <v>0</v>
      </c>
      <c r="AB180">
        <v>0</v>
      </c>
      <c r="AC180">
        <v>0</v>
      </c>
      <c r="AD180">
        <v>0</v>
      </c>
      <c r="AE180">
        <v>0</v>
      </c>
      <c r="AF180">
        <v>0</v>
      </c>
      <c r="AG180">
        <v>0</v>
      </c>
      <c r="AH180">
        <v>0</v>
      </c>
      <c r="AI180">
        <v>0</v>
      </c>
      <c r="AJ180">
        <v>0</v>
      </c>
      <c r="AK180">
        <v>0</v>
      </c>
      <c r="AL180">
        <v>0</v>
      </c>
      <c r="AM180">
        <v>0</v>
      </c>
      <c r="AN180">
        <v>0</v>
      </c>
      <c r="AO180">
        <v>0</v>
      </c>
      <c r="AP180">
        <v>0</v>
      </c>
      <c r="AQ180">
        <v>0</v>
      </c>
      <c r="AR180">
        <v>0</v>
      </c>
      <c r="AS180">
        <v>0</v>
      </c>
      <c r="AT180">
        <v>0</v>
      </c>
    </row>
    <row r="181" spans="1:46" x14ac:dyDescent="0.45">
      <c r="A181" t="s">
        <v>10</v>
      </c>
      <c r="B181">
        <v>1</v>
      </c>
      <c r="C181">
        <v>2</v>
      </c>
      <c r="D181">
        <v>5818</v>
      </c>
      <c r="E181">
        <v>0</v>
      </c>
      <c r="F181">
        <v>0</v>
      </c>
      <c r="G181">
        <v>0</v>
      </c>
      <c r="H181">
        <v>0</v>
      </c>
      <c r="I181">
        <v>132</v>
      </c>
      <c r="J181">
        <v>0</v>
      </c>
      <c r="K181">
        <v>0</v>
      </c>
      <c r="L181">
        <v>0</v>
      </c>
      <c r="M181">
        <v>81</v>
      </c>
      <c r="N181">
        <v>158</v>
      </c>
      <c r="O181">
        <v>106</v>
      </c>
      <c r="P181">
        <v>150</v>
      </c>
      <c r="Q181">
        <v>373</v>
      </c>
      <c r="R181">
        <v>0</v>
      </c>
      <c r="S181">
        <v>0</v>
      </c>
      <c r="T181">
        <v>0</v>
      </c>
      <c r="U181">
        <v>0</v>
      </c>
      <c r="V181">
        <v>0</v>
      </c>
      <c r="W181">
        <v>0</v>
      </c>
      <c r="X181">
        <v>0</v>
      </c>
      <c r="Y181">
        <v>0</v>
      </c>
      <c r="Z181">
        <v>0</v>
      </c>
      <c r="AA181">
        <v>0</v>
      </c>
      <c r="AB181">
        <v>0</v>
      </c>
      <c r="AC181">
        <v>0</v>
      </c>
      <c r="AD181">
        <v>0</v>
      </c>
      <c r="AE181">
        <v>0</v>
      </c>
      <c r="AF181">
        <v>0</v>
      </c>
      <c r="AG181">
        <v>0</v>
      </c>
      <c r="AH181">
        <v>0</v>
      </c>
      <c r="AI181">
        <v>0</v>
      </c>
      <c r="AJ181">
        <v>0</v>
      </c>
      <c r="AK181">
        <v>0</v>
      </c>
      <c r="AL181">
        <v>0</v>
      </c>
      <c r="AM181">
        <v>0</v>
      </c>
      <c r="AN181">
        <v>0</v>
      </c>
      <c r="AO181">
        <v>0</v>
      </c>
      <c r="AP181">
        <v>0</v>
      </c>
      <c r="AQ181">
        <v>0</v>
      </c>
      <c r="AR181">
        <v>0</v>
      </c>
      <c r="AS181">
        <v>0</v>
      </c>
      <c r="AT181">
        <v>0</v>
      </c>
    </row>
    <row r="182" spans="1:46" x14ac:dyDescent="0.45">
      <c r="A182" t="s">
        <v>10</v>
      </c>
      <c r="B182">
        <v>1</v>
      </c>
      <c r="C182">
        <v>2</v>
      </c>
      <c r="D182">
        <v>5819</v>
      </c>
      <c r="E182">
        <v>0</v>
      </c>
      <c r="F182">
        <v>0</v>
      </c>
      <c r="G182">
        <v>0</v>
      </c>
      <c r="H182">
        <v>0</v>
      </c>
      <c r="I182">
        <v>92</v>
      </c>
      <c r="J182">
        <v>0</v>
      </c>
      <c r="K182">
        <v>0</v>
      </c>
      <c r="L182">
        <v>149</v>
      </c>
      <c r="M182">
        <v>0</v>
      </c>
      <c r="N182">
        <v>152</v>
      </c>
      <c r="O182">
        <v>86</v>
      </c>
      <c r="P182">
        <v>65</v>
      </c>
      <c r="Q182">
        <v>206</v>
      </c>
      <c r="R182">
        <v>0</v>
      </c>
      <c r="S182">
        <v>0</v>
      </c>
      <c r="T182">
        <v>0</v>
      </c>
      <c r="U182">
        <v>0</v>
      </c>
      <c r="V182">
        <v>0</v>
      </c>
      <c r="W182">
        <v>0</v>
      </c>
      <c r="X182">
        <v>0</v>
      </c>
      <c r="Y182">
        <v>0</v>
      </c>
      <c r="Z182">
        <v>0</v>
      </c>
      <c r="AA182">
        <v>0</v>
      </c>
      <c r="AB182">
        <v>0</v>
      </c>
      <c r="AC182">
        <v>0</v>
      </c>
      <c r="AD182">
        <v>0</v>
      </c>
      <c r="AE182">
        <v>0</v>
      </c>
      <c r="AF182">
        <v>0</v>
      </c>
      <c r="AG182">
        <v>0</v>
      </c>
      <c r="AH182">
        <v>0</v>
      </c>
      <c r="AI182">
        <v>0</v>
      </c>
      <c r="AJ182">
        <v>0</v>
      </c>
      <c r="AK182">
        <v>0</v>
      </c>
      <c r="AL182">
        <v>0</v>
      </c>
      <c r="AM182">
        <v>0</v>
      </c>
      <c r="AN182">
        <v>0</v>
      </c>
      <c r="AO182">
        <v>0</v>
      </c>
      <c r="AP182">
        <v>0</v>
      </c>
      <c r="AQ182">
        <v>0</v>
      </c>
      <c r="AR182">
        <v>0</v>
      </c>
      <c r="AS182">
        <v>0</v>
      </c>
      <c r="AT182">
        <v>0</v>
      </c>
    </row>
    <row r="183" spans="1:46" x14ac:dyDescent="0.45">
      <c r="A183" t="s">
        <v>10</v>
      </c>
      <c r="B183">
        <v>1</v>
      </c>
      <c r="C183">
        <v>2</v>
      </c>
      <c r="D183">
        <v>5820</v>
      </c>
      <c r="E183">
        <v>0</v>
      </c>
      <c r="F183">
        <v>1667</v>
      </c>
      <c r="G183">
        <v>1667</v>
      </c>
      <c r="H183">
        <v>1667</v>
      </c>
      <c r="I183">
        <v>1667</v>
      </c>
      <c r="J183">
        <v>1667</v>
      </c>
      <c r="K183">
        <v>1667</v>
      </c>
      <c r="L183">
        <v>1667</v>
      </c>
      <c r="M183">
        <v>1667</v>
      </c>
      <c r="N183">
        <v>1667</v>
      </c>
      <c r="O183">
        <v>1667</v>
      </c>
      <c r="P183">
        <v>1667</v>
      </c>
      <c r="Q183">
        <v>1663</v>
      </c>
      <c r="R183">
        <v>0</v>
      </c>
      <c r="S183">
        <v>0</v>
      </c>
      <c r="T183">
        <v>0</v>
      </c>
      <c r="U183">
        <v>0</v>
      </c>
      <c r="V183">
        <v>0</v>
      </c>
      <c r="W183">
        <v>0</v>
      </c>
      <c r="X183">
        <v>0</v>
      </c>
      <c r="Y183">
        <v>0</v>
      </c>
      <c r="Z183">
        <v>0</v>
      </c>
      <c r="AA183">
        <v>0</v>
      </c>
      <c r="AB183">
        <v>0</v>
      </c>
      <c r="AC183">
        <v>0</v>
      </c>
      <c r="AD183">
        <v>0</v>
      </c>
      <c r="AE183">
        <v>0</v>
      </c>
      <c r="AF183">
        <v>0</v>
      </c>
      <c r="AG183">
        <v>0</v>
      </c>
      <c r="AH183">
        <v>0</v>
      </c>
      <c r="AI183">
        <v>0</v>
      </c>
      <c r="AJ183">
        <v>0</v>
      </c>
      <c r="AK183">
        <v>0</v>
      </c>
      <c r="AL183">
        <v>0</v>
      </c>
      <c r="AM183">
        <v>0</v>
      </c>
      <c r="AN183">
        <v>0</v>
      </c>
      <c r="AO183">
        <v>0</v>
      </c>
      <c r="AP183">
        <v>0</v>
      </c>
      <c r="AQ183">
        <v>0</v>
      </c>
      <c r="AR183">
        <v>0</v>
      </c>
      <c r="AS183">
        <v>0</v>
      </c>
      <c r="AT183">
        <v>0</v>
      </c>
    </row>
    <row r="184" spans="1:46" x14ac:dyDescent="0.45">
      <c r="A184" t="s">
        <v>10</v>
      </c>
      <c r="B184">
        <v>1</v>
      </c>
      <c r="C184">
        <v>2</v>
      </c>
      <c r="D184">
        <v>5821</v>
      </c>
      <c r="E184">
        <v>0</v>
      </c>
      <c r="F184">
        <v>417</v>
      </c>
      <c r="G184">
        <v>417</v>
      </c>
      <c r="H184">
        <v>417</v>
      </c>
      <c r="I184">
        <v>417</v>
      </c>
      <c r="J184">
        <v>417</v>
      </c>
      <c r="K184">
        <v>417</v>
      </c>
      <c r="L184">
        <v>417</v>
      </c>
      <c r="M184">
        <v>417</v>
      </c>
      <c r="N184">
        <v>417</v>
      </c>
      <c r="O184">
        <v>417</v>
      </c>
      <c r="P184">
        <v>417</v>
      </c>
      <c r="Q184">
        <v>413</v>
      </c>
      <c r="R184">
        <v>0</v>
      </c>
      <c r="S184">
        <v>0</v>
      </c>
      <c r="T184">
        <v>0</v>
      </c>
      <c r="U184">
        <v>0</v>
      </c>
      <c r="V184">
        <v>0</v>
      </c>
      <c r="W184">
        <v>0</v>
      </c>
      <c r="X184">
        <v>0</v>
      </c>
      <c r="Y184">
        <v>0</v>
      </c>
      <c r="Z184">
        <v>0</v>
      </c>
      <c r="AA184">
        <v>0</v>
      </c>
      <c r="AB184">
        <v>0</v>
      </c>
      <c r="AC184">
        <v>0</v>
      </c>
      <c r="AD184">
        <v>0</v>
      </c>
      <c r="AE184">
        <v>0</v>
      </c>
      <c r="AF184">
        <v>0</v>
      </c>
      <c r="AG184">
        <v>0</v>
      </c>
      <c r="AH184">
        <v>0</v>
      </c>
      <c r="AI184">
        <v>0</v>
      </c>
      <c r="AJ184">
        <v>0</v>
      </c>
      <c r="AK184">
        <v>0</v>
      </c>
      <c r="AL184">
        <v>0</v>
      </c>
      <c r="AM184">
        <v>0</v>
      </c>
      <c r="AN184">
        <v>0</v>
      </c>
      <c r="AO184">
        <v>0</v>
      </c>
      <c r="AP184">
        <v>0</v>
      </c>
      <c r="AQ184">
        <v>0</v>
      </c>
      <c r="AR184">
        <v>0</v>
      </c>
      <c r="AS184">
        <v>0</v>
      </c>
      <c r="AT184">
        <v>0</v>
      </c>
    </row>
    <row r="185" spans="1:46" x14ac:dyDescent="0.45">
      <c r="A185" t="s">
        <v>10</v>
      </c>
      <c r="B185">
        <v>1</v>
      </c>
      <c r="C185">
        <v>2</v>
      </c>
      <c r="D185">
        <v>5822</v>
      </c>
      <c r="E185">
        <v>0</v>
      </c>
      <c r="F185">
        <v>1000</v>
      </c>
      <c r="G185">
        <v>1000</v>
      </c>
      <c r="H185">
        <v>1000</v>
      </c>
      <c r="I185">
        <v>1000</v>
      </c>
      <c r="J185">
        <v>1000</v>
      </c>
      <c r="K185">
        <v>1000</v>
      </c>
      <c r="L185">
        <v>1000</v>
      </c>
      <c r="M185">
        <v>1000</v>
      </c>
      <c r="N185">
        <v>1000</v>
      </c>
      <c r="O185">
        <v>1000</v>
      </c>
      <c r="P185">
        <v>1000</v>
      </c>
      <c r="Q185">
        <v>1000</v>
      </c>
      <c r="R185">
        <v>0</v>
      </c>
      <c r="S185">
        <v>0</v>
      </c>
      <c r="T185">
        <v>0</v>
      </c>
      <c r="U185">
        <v>0</v>
      </c>
      <c r="V185">
        <v>0</v>
      </c>
      <c r="W185">
        <v>0</v>
      </c>
      <c r="X185">
        <v>0</v>
      </c>
      <c r="Y185">
        <v>0</v>
      </c>
      <c r="Z185">
        <v>0</v>
      </c>
      <c r="AA185">
        <v>0</v>
      </c>
      <c r="AB185">
        <v>0</v>
      </c>
      <c r="AC185">
        <v>0</v>
      </c>
      <c r="AD185">
        <v>0</v>
      </c>
      <c r="AE185">
        <v>0</v>
      </c>
      <c r="AF185">
        <v>0</v>
      </c>
      <c r="AG185">
        <v>0</v>
      </c>
      <c r="AH185">
        <v>0</v>
      </c>
      <c r="AI185">
        <v>0</v>
      </c>
      <c r="AJ185">
        <v>0</v>
      </c>
      <c r="AK185">
        <v>0</v>
      </c>
      <c r="AL185">
        <v>0</v>
      </c>
      <c r="AM185">
        <v>0</v>
      </c>
      <c r="AN185">
        <v>0</v>
      </c>
      <c r="AO185">
        <v>0</v>
      </c>
      <c r="AP185">
        <v>0</v>
      </c>
      <c r="AQ185">
        <v>0</v>
      </c>
      <c r="AR185">
        <v>0</v>
      </c>
      <c r="AS185">
        <v>0</v>
      </c>
      <c r="AT185">
        <v>0</v>
      </c>
    </row>
    <row r="186" spans="1:46" x14ac:dyDescent="0.45">
      <c r="A186" t="s">
        <v>10</v>
      </c>
      <c r="B186">
        <v>1</v>
      </c>
      <c r="C186">
        <v>2</v>
      </c>
      <c r="D186">
        <v>5915</v>
      </c>
      <c r="E186">
        <v>0</v>
      </c>
      <c r="F186">
        <v>0</v>
      </c>
      <c r="G186">
        <v>451</v>
      </c>
      <c r="H186">
        <v>506</v>
      </c>
      <c r="I186">
        <v>0</v>
      </c>
      <c r="J186">
        <v>0</v>
      </c>
      <c r="K186">
        <v>193</v>
      </c>
      <c r="L186">
        <v>0</v>
      </c>
      <c r="M186">
        <v>208</v>
      </c>
      <c r="N186">
        <v>797</v>
      </c>
      <c r="O186">
        <v>2987</v>
      </c>
      <c r="P186">
        <v>2143</v>
      </c>
      <c r="Q186">
        <v>1715</v>
      </c>
      <c r="R186">
        <v>0</v>
      </c>
      <c r="S186">
        <v>0</v>
      </c>
      <c r="T186">
        <v>0</v>
      </c>
      <c r="U186">
        <v>0</v>
      </c>
      <c r="V186">
        <v>0</v>
      </c>
      <c r="W186">
        <v>0</v>
      </c>
      <c r="X186">
        <v>0</v>
      </c>
      <c r="Y186">
        <v>0</v>
      </c>
      <c r="Z186">
        <v>0</v>
      </c>
      <c r="AA186">
        <v>0</v>
      </c>
      <c r="AB186">
        <v>0</v>
      </c>
      <c r="AC186">
        <v>0</v>
      </c>
      <c r="AD186">
        <v>0</v>
      </c>
      <c r="AE186">
        <v>0</v>
      </c>
      <c r="AF186">
        <v>0</v>
      </c>
      <c r="AG186">
        <v>0</v>
      </c>
      <c r="AH186">
        <v>0</v>
      </c>
      <c r="AI186">
        <v>0</v>
      </c>
      <c r="AJ186">
        <v>0</v>
      </c>
      <c r="AK186">
        <v>0</v>
      </c>
      <c r="AL186">
        <v>0</v>
      </c>
      <c r="AM186">
        <v>0</v>
      </c>
      <c r="AN186">
        <v>0</v>
      </c>
      <c r="AO186">
        <v>0</v>
      </c>
      <c r="AP186">
        <v>0</v>
      </c>
      <c r="AQ186">
        <v>0</v>
      </c>
      <c r="AR186">
        <v>0</v>
      </c>
      <c r="AS186">
        <v>0</v>
      </c>
      <c r="AT186">
        <v>0</v>
      </c>
    </row>
    <row r="187" spans="1:46" x14ac:dyDescent="0.45">
      <c r="A187" t="s">
        <v>10</v>
      </c>
      <c r="B187">
        <v>1</v>
      </c>
      <c r="C187">
        <v>2</v>
      </c>
      <c r="D187">
        <v>6000</v>
      </c>
      <c r="E187">
        <v>0</v>
      </c>
      <c r="F187">
        <v>0</v>
      </c>
      <c r="G187">
        <v>12363</v>
      </c>
      <c r="H187">
        <v>38197</v>
      </c>
      <c r="I187">
        <v>48416</v>
      </c>
      <c r="J187">
        <v>6024</v>
      </c>
      <c r="K187">
        <v>0</v>
      </c>
      <c r="L187">
        <v>0</v>
      </c>
      <c r="M187">
        <v>0</v>
      </c>
      <c r="N187">
        <v>0</v>
      </c>
      <c r="O187">
        <v>0</v>
      </c>
      <c r="P187">
        <v>0</v>
      </c>
      <c r="Q187">
        <v>0</v>
      </c>
      <c r="R187">
        <v>0</v>
      </c>
      <c r="S187">
        <v>0</v>
      </c>
      <c r="T187">
        <v>0</v>
      </c>
      <c r="U187">
        <v>0</v>
      </c>
      <c r="V187">
        <v>0</v>
      </c>
      <c r="W187">
        <v>0</v>
      </c>
      <c r="X187">
        <v>0</v>
      </c>
      <c r="Y187">
        <v>0</v>
      </c>
      <c r="Z187">
        <v>0</v>
      </c>
      <c r="AA187">
        <v>0</v>
      </c>
      <c r="AB187">
        <v>0</v>
      </c>
      <c r="AC187">
        <v>0</v>
      </c>
      <c r="AD187">
        <v>0</v>
      </c>
      <c r="AE187">
        <v>0</v>
      </c>
      <c r="AF187">
        <v>0</v>
      </c>
      <c r="AG187">
        <v>0</v>
      </c>
      <c r="AH187">
        <v>0</v>
      </c>
      <c r="AI187">
        <v>0</v>
      </c>
      <c r="AJ187">
        <v>0</v>
      </c>
      <c r="AK187">
        <v>0</v>
      </c>
      <c r="AL187">
        <v>0</v>
      </c>
      <c r="AM187">
        <v>0</v>
      </c>
      <c r="AN187">
        <v>0</v>
      </c>
      <c r="AO187">
        <v>0</v>
      </c>
      <c r="AP187">
        <v>0</v>
      </c>
      <c r="AQ187">
        <v>0</v>
      </c>
      <c r="AR187">
        <v>0</v>
      </c>
      <c r="AS187">
        <v>0</v>
      </c>
      <c r="AT187">
        <v>0</v>
      </c>
    </row>
    <row r="188" spans="1:46" x14ac:dyDescent="0.45">
      <c r="A188" t="s">
        <v>10</v>
      </c>
      <c r="B188">
        <v>1</v>
      </c>
      <c r="C188">
        <v>2</v>
      </c>
      <c r="D188">
        <v>6002</v>
      </c>
      <c r="E188">
        <v>0</v>
      </c>
      <c r="F188">
        <v>3337</v>
      </c>
      <c r="G188">
        <v>5674</v>
      </c>
      <c r="H188">
        <v>13584</v>
      </c>
      <c r="I188">
        <v>22405</v>
      </c>
      <c r="J188">
        <v>0</v>
      </c>
      <c r="K188">
        <v>0</v>
      </c>
      <c r="L188">
        <v>0</v>
      </c>
      <c r="M188">
        <v>0</v>
      </c>
      <c r="N188">
        <v>0</v>
      </c>
      <c r="O188">
        <v>0</v>
      </c>
      <c r="P188">
        <v>0</v>
      </c>
      <c r="Q188">
        <v>0</v>
      </c>
      <c r="R188">
        <v>0</v>
      </c>
      <c r="S188">
        <v>0</v>
      </c>
      <c r="T188">
        <v>0</v>
      </c>
      <c r="U188">
        <v>0</v>
      </c>
      <c r="V188">
        <v>0</v>
      </c>
      <c r="W188">
        <v>0</v>
      </c>
      <c r="X188">
        <v>0</v>
      </c>
      <c r="Y188">
        <v>0</v>
      </c>
      <c r="Z188">
        <v>0</v>
      </c>
      <c r="AA188">
        <v>0</v>
      </c>
      <c r="AB188">
        <v>0</v>
      </c>
      <c r="AC188">
        <v>0</v>
      </c>
      <c r="AD188">
        <v>0</v>
      </c>
      <c r="AE188">
        <v>0</v>
      </c>
      <c r="AF188">
        <v>0</v>
      </c>
      <c r="AG188">
        <v>0</v>
      </c>
      <c r="AH188">
        <v>0</v>
      </c>
      <c r="AI188">
        <v>0</v>
      </c>
      <c r="AJ188">
        <v>0</v>
      </c>
      <c r="AK188">
        <v>0</v>
      </c>
      <c r="AL188">
        <v>0</v>
      </c>
      <c r="AM188">
        <v>0</v>
      </c>
      <c r="AN188">
        <v>0</v>
      </c>
      <c r="AO188">
        <v>0</v>
      </c>
      <c r="AP188">
        <v>0</v>
      </c>
      <c r="AQ188">
        <v>0</v>
      </c>
      <c r="AR188">
        <v>0</v>
      </c>
      <c r="AS188">
        <v>0</v>
      </c>
      <c r="AT188">
        <v>0</v>
      </c>
    </row>
    <row r="189" spans="1:46" x14ac:dyDescent="0.45">
      <c r="A189" t="s">
        <v>10</v>
      </c>
      <c r="B189">
        <v>1</v>
      </c>
      <c r="C189">
        <v>2</v>
      </c>
      <c r="D189">
        <v>6099</v>
      </c>
      <c r="E189">
        <v>0</v>
      </c>
      <c r="F189">
        <v>1500</v>
      </c>
      <c r="G189">
        <v>1500</v>
      </c>
      <c r="H189">
        <v>1500</v>
      </c>
      <c r="I189">
        <v>1500</v>
      </c>
      <c r="J189">
        <v>1500</v>
      </c>
      <c r="K189">
        <v>1500</v>
      </c>
      <c r="L189">
        <v>1500</v>
      </c>
      <c r="M189">
        <v>1500</v>
      </c>
      <c r="N189">
        <v>1500</v>
      </c>
      <c r="O189">
        <v>1500</v>
      </c>
      <c r="P189">
        <v>1500</v>
      </c>
      <c r="Q189">
        <v>1500</v>
      </c>
      <c r="R189">
        <v>0</v>
      </c>
      <c r="S189">
        <v>0</v>
      </c>
      <c r="T189">
        <v>0</v>
      </c>
      <c r="U189">
        <v>0</v>
      </c>
      <c r="V189">
        <v>0</v>
      </c>
      <c r="W189">
        <v>0</v>
      </c>
      <c r="X189">
        <v>0</v>
      </c>
      <c r="Y189">
        <v>0</v>
      </c>
      <c r="Z189">
        <v>0</v>
      </c>
      <c r="AA189">
        <v>0</v>
      </c>
      <c r="AB189">
        <v>0</v>
      </c>
      <c r="AC189">
        <v>0</v>
      </c>
      <c r="AD189">
        <v>0</v>
      </c>
      <c r="AE189">
        <v>0</v>
      </c>
      <c r="AF189">
        <v>0</v>
      </c>
      <c r="AG189">
        <v>0</v>
      </c>
      <c r="AH189">
        <v>0</v>
      </c>
      <c r="AI189">
        <v>0</v>
      </c>
      <c r="AJ189">
        <v>0</v>
      </c>
      <c r="AK189">
        <v>0</v>
      </c>
      <c r="AL189">
        <v>0</v>
      </c>
      <c r="AM189">
        <v>0</v>
      </c>
      <c r="AN189">
        <v>0</v>
      </c>
      <c r="AO189">
        <v>0</v>
      </c>
      <c r="AP189">
        <v>0</v>
      </c>
      <c r="AQ189">
        <v>0</v>
      </c>
      <c r="AR189">
        <v>0</v>
      </c>
      <c r="AS189">
        <v>0</v>
      </c>
      <c r="AT189">
        <v>0</v>
      </c>
    </row>
    <row r="190" spans="1:46" x14ac:dyDescent="0.45">
      <c r="A190" t="s">
        <v>10</v>
      </c>
      <c r="B190">
        <v>1</v>
      </c>
      <c r="C190">
        <v>2</v>
      </c>
      <c r="D190">
        <v>6115</v>
      </c>
      <c r="E190">
        <v>0</v>
      </c>
      <c r="F190">
        <v>0</v>
      </c>
      <c r="G190">
        <v>57000</v>
      </c>
      <c r="H190">
        <v>0</v>
      </c>
      <c r="I190">
        <v>0</v>
      </c>
      <c r="J190">
        <v>0</v>
      </c>
      <c r="K190">
        <v>0</v>
      </c>
      <c r="L190">
        <v>0</v>
      </c>
      <c r="M190">
        <v>0</v>
      </c>
      <c r="N190">
        <v>0</v>
      </c>
      <c r="O190">
        <v>0</v>
      </c>
      <c r="P190">
        <v>0</v>
      </c>
      <c r="Q190">
        <v>0</v>
      </c>
      <c r="R190">
        <v>0</v>
      </c>
      <c r="S190">
        <v>0</v>
      </c>
      <c r="T190">
        <v>0</v>
      </c>
      <c r="U190">
        <v>0</v>
      </c>
      <c r="V190">
        <v>0</v>
      </c>
      <c r="W190">
        <v>0</v>
      </c>
      <c r="X190">
        <v>0</v>
      </c>
      <c r="Y190">
        <v>0</v>
      </c>
      <c r="Z190">
        <v>0</v>
      </c>
      <c r="AA190">
        <v>0</v>
      </c>
      <c r="AB190">
        <v>0</v>
      </c>
      <c r="AC190">
        <v>0</v>
      </c>
      <c r="AD190">
        <v>0</v>
      </c>
      <c r="AE190">
        <v>0</v>
      </c>
      <c r="AF190">
        <v>0</v>
      </c>
      <c r="AG190">
        <v>0</v>
      </c>
      <c r="AH190">
        <v>0</v>
      </c>
      <c r="AI190">
        <v>0</v>
      </c>
      <c r="AJ190">
        <v>0</v>
      </c>
      <c r="AK190">
        <v>0</v>
      </c>
      <c r="AL190">
        <v>0</v>
      </c>
      <c r="AM190">
        <v>0</v>
      </c>
      <c r="AN190">
        <v>0</v>
      </c>
      <c r="AO190">
        <v>0</v>
      </c>
      <c r="AP190">
        <v>0</v>
      </c>
      <c r="AQ190">
        <v>0</v>
      </c>
      <c r="AR190">
        <v>0</v>
      </c>
      <c r="AS190">
        <v>0</v>
      </c>
      <c r="AT190">
        <v>0</v>
      </c>
    </row>
    <row r="191" spans="1:46" x14ac:dyDescent="0.45">
      <c r="A191" t="s">
        <v>10</v>
      </c>
      <c r="B191">
        <v>1</v>
      </c>
      <c r="C191">
        <v>2</v>
      </c>
      <c r="D191">
        <v>6300</v>
      </c>
      <c r="E191">
        <v>0</v>
      </c>
      <c r="F191">
        <v>0</v>
      </c>
      <c r="G191">
        <v>0</v>
      </c>
      <c r="H191">
        <v>0</v>
      </c>
      <c r="I191">
        <v>5371</v>
      </c>
      <c r="J191">
        <v>2696</v>
      </c>
      <c r="K191">
        <v>0</v>
      </c>
      <c r="L191">
        <v>1781</v>
      </c>
      <c r="M191">
        <v>2243</v>
      </c>
      <c r="N191">
        <v>0</v>
      </c>
      <c r="O191">
        <v>12010</v>
      </c>
      <c r="P191">
        <v>899</v>
      </c>
      <c r="Q191">
        <v>0</v>
      </c>
      <c r="R191">
        <v>0</v>
      </c>
      <c r="S191">
        <v>0</v>
      </c>
      <c r="T191">
        <v>0</v>
      </c>
      <c r="U191">
        <v>0</v>
      </c>
      <c r="V191">
        <v>0</v>
      </c>
      <c r="W191">
        <v>0</v>
      </c>
      <c r="X191">
        <v>0</v>
      </c>
      <c r="Y191">
        <v>0</v>
      </c>
      <c r="Z191">
        <v>0</v>
      </c>
      <c r="AA191">
        <v>0</v>
      </c>
      <c r="AB191">
        <v>0</v>
      </c>
      <c r="AC191">
        <v>0</v>
      </c>
      <c r="AD191">
        <v>0</v>
      </c>
      <c r="AE191">
        <v>0</v>
      </c>
      <c r="AF191">
        <v>0</v>
      </c>
      <c r="AG191">
        <v>0</v>
      </c>
      <c r="AH191">
        <v>0</v>
      </c>
      <c r="AI191">
        <v>0</v>
      </c>
      <c r="AJ191">
        <v>0</v>
      </c>
      <c r="AK191">
        <v>0</v>
      </c>
      <c r="AL191">
        <v>0</v>
      </c>
      <c r="AM191">
        <v>0</v>
      </c>
      <c r="AN191">
        <v>0</v>
      </c>
      <c r="AO191">
        <v>0</v>
      </c>
      <c r="AP191">
        <v>0</v>
      </c>
      <c r="AQ191">
        <v>0</v>
      </c>
      <c r="AR191">
        <v>0</v>
      </c>
      <c r="AS191">
        <v>0</v>
      </c>
      <c r="AT191">
        <v>0</v>
      </c>
    </row>
    <row r="192" spans="1:46" x14ac:dyDescent="0.45">
      <c r="A192" t="s">
        <v>10</v>
      </c>
      <c r="B192">
        <v>1</v>
      </c>
      <c r="C192">
        <v>2</v>
      </c>
      <c r="D192">
        <v>6400</v>
      </c>
      <c r="E192">
        <v>0</v>
      </c>
      <c r="F192">
        <v>0</v>
      </c>
      <c r="G192">
        <v>601</v>
      </c>
      <c r="H192">
        <v>0</v>
      </c>
      <c r="I192">
        <v>805</v>
      </c>
      <c r="J192">
        <v>0</v>
      </c>
      <c r="K192">
        <v>0</v>
      </c>
      <c r="L192">
        <v>428</v>
      </c>
      <c r="M192">
        <v>91</v>
      </c>
      <c r="N192">
        <v>2305</v>
      </c>
      <c r="O192">
        <v>11962</v>
      </c>
      <c r="P192">
        <v>4719</v>
      </c>
      <c r="Q192">
        <v>4089</v>
      </c>
      <c r="R192">
        <v>0</v>
      </c>
      <c r="S192">
        <v>0</v>
      </c>
      <c r="T192">
        <v>0</v>
      </c>
      <c r="U192">
        <v>0</v>
      </c>
      <c r="V192">
        <v>0</v>
      </c>
      <c r="W192">
        <v>0</v>
      </c>
      <c r="X192">
        <v>0</v>
      </c>
      <c r="Y192">
        <v>0</v>
      </c>
      <c r="Z192">
        <v>0</v>
      </c>
      <c r="AA192">
        <v>0</v>
      </c>
      <c r="AB192">
        <v>0</v>
      </c>
      <c r="AC192">
        <v>0</v>
      </c>
      <c r="AD192">
        <v>0</v>
      </c>
      <c r="AE192">
        <v>0</v>
      </c>
      <c r="AF192">
        <v>0</v>
      </c>
      <c r="AG192">
        <v>0</v>
      </c>
      <c r="AH192">
        <v>0</v>
      </c>
      <c r="AI192">
        <v>0</v>
      </c>
      <c r="AJ192">
        <v>0</v>
      </c>
      <c r="AK192">
        <v>0</v>
      </c>
      <c r="AL192">
        <v>0</v>
      </c>
      <c r="AM192">
        <v>0</v>
      </c>
      <c r="AN192">
        <v>0</v>
      </c>
      <c r="AO192">
        <v>0</v>
      </c>
      <c r="AP192">
        <v>0</v>
      </c>
      <c r="AQ192">
        <v>0</v>
      </c>
      <c r="AR192">
        <v>0</v>
      </c>
      <c r="AS192">
        <v>0</v>
      </c>
      <c r="AT192">
        <v>0</v>
      </c>
    </row>
    <row r="193" spans="1:46" x14ac:dyDescent="0.45">
      <c r="A193" t="s">
        <v>10</v>
      </c>
      <c r="B193">
        <v>1</v>
      </c>
      <c r="C193">
        <v>2</v>
      </c>
      <c r="D193">
        <v>6500</v>
      </c>
      <c r="E193">
        <v>0</v>
      </c>
      <c r="F193">
        <v>0</v>
      </c>
      <c r="G193">
        <v>0</v>
      </c>
      <c r="H193">
        <v>0</v>
      </c>
      <c r="I193">
        <v>0</v>
      </c>
      <c r="J193">
        <v>2825</v>
      </c>
      <c r="K193">
        <v>150</v>
      </c>
      <c r="L193">
        <v>488</v>
      </c>
      <c r="M193">
        <v>2037</v>
      </c>
      <c r="N193">
        <v>4195</v>
      </c>
      <c r="O193">
        <v>2742</v>
      </c>
      <c r="P193">
        <v>434</v>
      </c>
      <c r="Q193">
        <v>3129</v>
      </c>
      <c r="R193">
        <v>0</v>
      </c>
      <c r="S193">
        <v>0</v>
      </c>
      <c r="T193">
        <v>0</v>
      </c>
      <c r="U193">
        <v>0</v>
      </c>
      <c r="V193">
        <v>0</v>
      </c>
      <c r="W193">
        <v>0</v>
      </c>
      <c r="X193">
        <v>0</v>
      </c>
      <c r="Y193">
        <v>0</v>
      </c>
      <c r="Z193">
        <v>0</v>
      </c>
      <c r="AA193">
        <v>0</v>
      </c>
      <c r="AB193">
        <v>0</v>
      </c>
      <c r="AC193">
        <v>0</v>
      </c>
      <c r="AD193">
        <v>0</v>
      </c>
      <c r="AE193">
        <v>0</v>
      </c>
      <c r="AF193">
        <v>0</v>
      </c>
      <c r="AG193">
        <v>0</v>
      </c>
      <c r="AH193">
        <v>0</v>
      </c>
      <c r="AI193">
        <v>0</v>
      </c>
      <c r="AJ193">
        <v>0</v>
      </c>
      <c r="AK193">
        <v>0</v>
      </c>
      <c r="AL193">
        <v>0</v>
      </c>
      <c r="AM193">
        <v>0</v>
      </c>
      <c r="AN193">
        <v>0</v>
      </c>
      <c r="AO193">
        <v>0</v>
      </c>
      <c r="AP193">
        <v>0</v>
      </c>
      <c r="AQ193">
        <v>0</v>
      </c>
      <c r="AR193">
        <v>0</v>
      </c>
      <c r="AS193">
        <v>0</v>
      </c>
      <c r="AT193">
        <v>0</v>
      </c>
    </row>
    <row r="194" spans="1:46" x14ac:dyDescent="0.45">
      <c r="A194" t="s">
        <v>10</v>
      </c>
      <c r="B194">
        <v>1</v>
      </c>
      <c r="C194">
        <v>2</v>
      </c>
      <c r="D194">
        <v>6505</v>
      </c>
      <c r="E194">
        <v>0</v>
      </c>
      <c r="F194">
        <v>215</v>
      </c>
      <c r="G194">
        <v>597</v>
      </c>
      <c r="H194">
        <v>237</v>
      </c>
      <c r="I194">
        <v>0</v>
      </c>
      <c r="J194">
        <v>0</v>
      </c>
      <c r="K194">
        <v>0</v>
      </c>
      <c r="L194">
        <v>0</v>
      </c>
      <c r="M194">
        <v>118</v>
      </c>
      <c r="N194">
        <v>0</v>
      </c>
      <c r="O194">
        <v>1279</v>
      </c>
      <c r="P194">
        <v>54</v>
      </c>
      <c r="Q194">
        <v>0</v>
      </c>
      <c r="R194">
        <v>0</v>
      </c>
      <c r="S194">
        <v>0</v>
      </c>
      <c r="T194">
        <v>0</v>
      </c>
      <c r="U194">
        <v>0</v>
      </c>
      <c r="V194">
        <v>0</v>
      </c>
      <c r="W194">
        <v>0</v>
      </c>
      <c r="X194">
        <v>0</v>
      </c>
      <c r="Y194">
        <v>0</v>
      </c>
      <c r="Z194">
        <v>0</v>
      </c>
      <c r="AA194">
        <v>0</v>
      </c>
      <c r="AB194">
        <v>0</v>
      </c>
      <c r="AC194">
        <v>0</v>
      </c>
      <c r="AD194">
        <v>0</v>
      </c>
      <c r="AE194">
        <v>0</v>
      </c>
      <c r="AF194">
        <v>0</v>
      </c>
      <c r="AG194">
        <v>0</v>
      </c>
      <c r="AH194">
        <v>0</v>
      </c>
      <c r="AI194">
        <v>0</v>
      </c>
      <c r="AJ194">
        <v>0</v>
      </c>
      <c r="AK194">
        <v>0</v>
      </c>
      <c r="AL194">
        <v>0</v>
      </c>
      <c r="AM194">
        <v>0</v>
      </c>
      <c r="AN194">
        <v>0</v>
      </c>
      <c r="AO194">
        <v>0</v>
      </c>
      <c r="AP194">
        <v>0</v>
      </c>
      <c r="AQ194">
        <v>0</v>
      </c>
      <c r="AR194">
        <v>0</v>
      </c>
      <c r="AS194">
        <v>0</v>
      </c>
      <c r="AT194">
        <v>0</v>
      </c>
    </row>
    <row r="195" spans="1:46" x14ac:dyDescent="0.45">
      <c r="A195" t="s">
        <v>10</v>
      </c>
      <c r="B195">
        <v>1</v>
      </c>
      <c r="C195">
        <v>2</v>
      </c>
      <c r="D195">
        <v>6510</v>
      </c>
      <c r="E195">
        <v>0</v>
      </c>
      <c r="F195">
        <v>0</v>
      </c>
      <c r="G195">
        <v>0</v>
      </c>
      <c r="H195">
        <v>0</v>
      </c>
      <c r="I195">
        <v>0</v>
      </c>
      <c r="J195">
        <v>0</v>
      </c>
      <c r="K195">
        <v>0</v>
      </c>
      <c r="L195">
        <v>0</v>
      </c>
      <c r="M195">
        <v>0</v>
      </c>
      <c r="N195">
        <v>121</v>
      </c>
      <c r="O195">
        <v>360</v>
      </c>
      <c r="P195">
        <v>180</v>
      </c>
      <c r="Q195">
        <v>589</v>
      </c>
      <c r="R195">
        <v>0</v>
      </c>
      <c r="S195">
        <v>0</v>
      </c>
      <c r="T195">
        <v>0</v>
      </c>
      <c r="U195">
        <v>0</v>
      </c>
      <c r="V195">
        <v>0</v>
      </c>
      <c r="W195">
        <v>0</v>
      </c>
      <c r="X195">
        <v>0</v>
      </c>
      <c r="Y195">
        <v>0</v>
      </c>
      <c r="Z195">
        <v>0</v>
      </c>
      <c r="AA195">
        <v>0</v>
      </c>
      <c r="AB195">
        <v>0</v>
      </c>
      <c r="AC195">
        <v>0</v>
      </c>
      <c r="AD195">
        <v>0</v>
      </c>
      <c r="AE195">
        <v>0</v>
      </c>
      <c r="AF195">
        <v>0</v>
      </c>
      <c r="AG195">
        <v>0</v>
      </c>
      <c r="AH195">
        <v>0</v>
      </c>
      <c r="AI195">
        <v>0</v>
      </c>
      <c r="AJ195">
        <v>0</v>
      </c>
      <c r="AK195">
        <v>0</v>
      </c>
      <c r="AL195">
        <v>0</v>
      </c>
      <c r="AM195">
        <v>0</v>
      </c>
      <c r="AN195">
        <v>0</v>
      </c>
      <c r="AO195">
        <v>0</v>
      </c>
      <c r="AP195">
        <v>0</v>
      </c>
      <c r="AQ195">
        <v>0</v>
      </c>
      <c r="AR195">
        <v>0</v>
      </c>
      <c r="AS195">
        <v>0</v>
      </c>
      <c r="AT195">
        <v>0</v>
      </c>
    </row>
    <row r="196" spans="1:46" x14ac:dyDescent="0.45">
      <c r="A196" t="s">
        <v>10</v>
      </c>
      <c r="B196">
        <v>1</v>
      </c>
      <c r="C196">
        <v>2</v>
      </c>
      <c r="D196">
        <v>6700</v>
      </c>
      <c r="E196">
        <v>0</v>
      </c>
      <c r="F196">
        <v>894</v>
      </c>
      <c r="G196">
        <v>2584</v>
      </c>
      <c r="H196">
        <v>2252</v>
      </c>
      <c r="I196">
        <v>6878</v>
      </c>
      <c r="J196">
        <v>0</v>
      </c>
      <c r="K196">
        <v>5751</v>
      </c>
      <c r="L196">
        <v>5394</v>
      </c>
      <c r="M196">
        <v>2207</v>
      </c>
      <c r="N196">
        <v>5512</v>
      </c>
      <c r="O196">
        <v>7432</v>
      </c>
      <c r="P196">
        <v>7378</v>
      </c>
      <c r="Q196">
        <v>3718</v>
      </c>
      <c r="R196">
        <v>0</v>
      </c>
      <c r="S196">
        <v>0</v>
      </c>
      <c r="T196">
        <v>0</v>
      </c>
      <c r="U196">
        <v>0</v>
      </c>
      <c r="V196">
        <v>0</v>
      </c>
      <c r="W196">
        <v>0</v>
      </c>
      <c r="X196">
        <v>0</v>
      </c>
      <c r="Y196">
        <v>0</v>
      </c>
      <c r="Z196">
        <v>0</v>
      </c>
      <c r="AA196">
        <v>0</v>
      </c>
      <c r="AB196">
        <v>0</v>
      </c>
      <c r="AC196">
        <v>0</v>
      </c>
      <c r="AD196">
        <v>0</v>
      </c>
      <c r="AE196">
        <v>0</v>
      </c>
      <c r="AF196">
        <v>0</v>
      </c>
      <c r="AG196">
        <v>0</v>
      </c>
      <c r="AH196">
        <v>0</v>
      </c>
      <c r="AI196">
        <v>0</v>
      </c>
      <c r="AJ196">
        <v>0</v>
      </c>
      <c r="AK196">
        <v>0</v>
      </c>
      <c r="AL196">
        <v>0</v>
      </c>
      <c r="AM196">
        <v>0</v>
      </c>
      <c r="AN196">
        <v>0</v>
      </c>
      <c r="AO196">
        <v>0</v>
      </c>
      <c r="AP196">
        <v>0</v>
      </c>
      <c r="AQ196">
        <v>0</v>
      </c>
      <c r="AR196">
        <v>0</v>
      </c>
      <c r="AS196">
        <v>0</v>
      </c>
      <c r="AT196">
        <v>0</v>
      </c>
    </row>
    <row r="197" spans="1:46" x14ac:dyDescent="0.45">
      <c r="A197" t="s">
        <v>10</v>
      </c>
      <c r="B197">
        <v>1</v>
      </c>
      <c r="C197">
        <v>2</v>
      </c>
      <c r="D197">
        <v>6999</v>
      </c>
      <c r="E197">
        <v>0</v>
      </c>
      <c r="F197">
        <v>0</v>
      </c>
      <c r="G197">
        <v>0</v>
      </c>
      <c r="H197">
        <v>0</v>
      </c>
      <c r="I197">
        <v>0</v>
      </c>
      <c r="J197">
        <v>0</v>
      </c>
      <c r="K197">
        <v>0</v>
      </c>
      <c r="L197">
        <v>0</v>
      </c>
      <c r="M197">
        <v>0</v>
      </c>
      <c r="N197">
        <v>0</v>
      </c>
      <c r="O197">
        <v>0</v>
      </c>
      <c r="P197">
        <v>0</v>
      </c>
      <c r="Q197">
        <v>20000</v>
      </c>
      <c r="R197">
        <v>0</v>
      </c>
      <c r="S197">
        <v>0</v>
      </c>
      <c r="T197">
        <v>0</v>
      </c>
      <c r="U197">
        <v>0</v>
      </c>
      <c r="V197">
        <v>0</v>
      </c>
      <c r="W197">
        <v>0</v>
      </c>
      <c r="X197">
        <v>0</v>
      </c>
      <c r="Y197">
        <v>0</v>
      </c>
      <c r="Z197">
        <v>0</v>
      </c>
      <c r="AA197">
        <v>0</v>
      </c>
      <c r="AB197">
        <v>0</v>
      </c>
      <c r="AC197">
        <v>0</v>
      </c>
      <c r="AD197">
        <v>0</v>
      </c>
      <c r="AE197">
        <v>0</v>
      </c>
      <c r="AF197">
        <v>0</v>
      </c>
      <c r="AG197">
        <v>0</v>
      </c>
      <c r="AH197">
        <v>0</v>
      </c>
      <c r="AI197">
        <v>0</v>
      </c>
      <c r="AJ197">
        <v>0</v>
      </c>
      <c r="AK197">
        <v>0</v>
      </c>
      <c r="AL197">
        <v>0</v>
      </c>
      <c r="AM197">
        <v>0</v>
      </c>
      <c r="AN197">
        <v>0</v>
      </c>
      <c r="AO197">
        <v>0</v>
      </c>
      <c r="AP197">
        <v>0</v>
      </c>
      <c r="AQ197">
        <v>0</v>
      </c>
      <c r="AR197">
        <v>0</v>
      </c>
      <c r="AS197">
        <v>0</v>
      </c>
      <c r="AT197">
        <v>0</v>
      </c>
    </row>
    <row r="198" spans="1:46" x14ac:dyDescent="0.45">
      <c r="A198" t="s">
        <v>10</v>
      </c>
      <c r="B198">
        <v>1</v>
      </c>
      <c r="C198">
        <v>2</v>
      </c>
      <c r="D198">
        <v>7685</v>
      </c>
      <c r="E198">
        <v>0</v>
      </c>
      <c r="F198">
        <v>13149</v>
      </c>
      <c r="G198">
        <v>13149</v>
      </c>
      <c r="H198">
        <v>13149</v>
      </c>
      <c r="I198">
        <v>13149</v>
      </c>
      <c r="J198">
        <v>13149</v>
      </c>
      <c r="K198">
        <v>13149</v>
      </c>
      <c r="L198">
        <v>13149</v>
      </c>
      <c r="M198">
        <v>13149</v>
      </c>
      <c r="N198">
        <v>13149</v>
      </c>
      <c r="O198">
        <v>13149</v>
      </c>
      <c r="P198">
        <v>13149</v>
      </c>
      <c r="Q198">
        <v>13146</v>
      </c>
      <c r="R198">
        <v>0</v>
      </c>
      <c r="S198">
        <v>0</v>
      </c>
      <c r="T198">
        <v>0</v>
      </c>
      <c r="U198">
        <v>0</v>
      </c>
      <c r="V198">
        <v>0</v>
      </c>
      <c r="W198">
        <v>0</v>
      </c>
      <c r="X198">
        <v>0</v>
      </c>
      <c r="Y198">
        <v>0</v>
      </c>
      <c r="Z198">
        <v>0</v>
      </c>
      <c r="AA198">
        <v>0</v>
      </c>
      <c r="AB198">
        <v>0</v>
      </c>
      <c r="AC198">
        <v>0</v>
      </c>
      <c r="AD198">
        <v>0</v>
      </c>
      <c r="AE198">
        <v>0</v>
      </c>
      <c r="AF198">
        <v>0</v>
      </c>
      <c r="AG198">
        <v>0</v>
      </c>
      <c r="AH198">
        <v>0</v>
      </c>
      <c r="AI198">
        <v>0</v>
      </c>
      <c r="AJ198">
        <v>0</v>
      </c>
      <c r="AK198">
        <v>0</v>
      </c>
      <c r="AL198">
        <v>0</v>
      </c>
      <c r="AM198">
        <v>0</v>
      </c>
      <c r="AN198">
        <v>0</v>
      </c>
      <c r="AO198">
        <v>0</v>
      </c>
      <c r="AP198">
        <v>0</v>
      </c>
      <c r="AQ198">
        <v>0</v>
      </c>
      <c r="AR198">
        <v>0</v>
      </c>
      <c r="AS198">
        <v>0</v>
      </c>
      <c r="AT198">
        <v>0</v>
      </c>
    </row>
    <row r="199" spans="1:46" x14ac:dyDescent="0.45">
      <c r="A199" t="s">
        <v>10</v>
      </c>
      <c r="B199">
        <v>1</v>
      </c>
      <c r="C199">
        <v>2</v>
      </c>
      <c r="D199">
        <v>7686</v>
      </c>
      <c r="E199">
        <v>0</v>
      </c>
      <c r="F199">
        <v>1131</v>
      </c>
      <c r="G199">
        <v>2124</v>
      </c>
      <c r="H199">
        <v>1870</v>
      </c>
      <c r="I199">
        <v>1701</v>
      </c>
      <c r="J199">
        <v>2001</v>
      </c>
      <c r="K199">
        <v>1659</v>
      </c>
      <c r="L199">
        <v>1532</v>
      </c>
      <c r="M199">
        <v>2184</v>
      </c>
      <c r="N199">
        <v>1662</v>
      </c>
      <c r="O199">
        <v>1759</v>
      </c>
      <c r="P199">
        <v>1684</v>
      </c>
      <c r="Q199">
        <v>3207</v>
      </c>
      <c r="R199">
        <v>0</v>
      </c>
      <c r="S199">
        <v>0</v>
      </c>
      <c r="T199">
        <v>0</v>
      </c>
      <c r="U199">
        <v>0</v>
      </c>
      <c r="V199">
        <v>0</v>
      </c>
      <c r="W199">
        <v>0</v>
      </c>
      <c r="X199">
        <v>0</v>
      </c>
      <c r="Y199">
        <v>0</v>
      </c>
      <c r="Z199">
        <v>0</v>
      </c>
      <c r="AA199">
        <v>0</v>
      </c>
      <c r="AB199">
        <v>0</v>
      </c>
      <c r="AC199">
        <v>0</v>
      </c>
      <c r="AD199">
        <v>0</v>
      </c>
      <c r="AE199">
        <v>0</v>
      </c>
      <c r="AF199">
        <v>0</v>
      </c>
      <c r="AG199">
        <v>0</v>
      </c>
      <c r="AH199">
        <v>0</v>
      </c>
      <c r="AI199">
        <v>0</v>
      </c>
      <c r="AJ199">
        <v>0</v>
      </c>
      <c r="AK199">
        <v>0</v>
      </c>
      <c r="AL199">
        <v>0</v>
      </c>
      <c r="AM199">
        <v>0</v>
      </c>
      <c r="AN199">
        <v>0</v>
      </c>
      <c r="AO199">
        <v>0</v>
      </c>
      <c r="AP199">
        <v>0</v>
      </c>
      <c r="AQ199">
        <v>0</v>
      </c>
      <c r="AR199">
        <v>0</v>
      </c>
      <c r="AS199">
        <v>0</v>
      </c>
      <c r="AT199">
        <v>0</v>
      </c>
    </row>
    <row r="200" spans="1:46" x14ac:dyDescent="0.45">
      <c r="A200" t="s">
        <v>10</v>
      </c>
      <c r="B200">
        <v>1</v>
      </c>
      <c r="C200">
        <v>2</v>
      </c>
      <c r="D200">
        <v>7687</v>
      </c>
      <c r="E200">
        <v>0</v>
      </c>
      <c r="F200">
        <v>187</v>
      </c>
      <c r="G200">
        <v>206</v>
      </c>
      <c r="H200">
        <v>245</v>
      </c>
      <c r="I200">
        <v>169</v>
      </c>
      <c r="J200">
        <v>203</v>
      </c>
      <c r="K200">
        <v>237</v>
      </c>
      <c r="L200">
        <v>155</v>
      </c>
      <c r="M200">
        <v>274</v>
      </c>
      <c r="N200">
        <v>209</v>
      </c>
      <c r="O200">
        <v>221</v>
      </c>
      <c r="P200">
        <v>211</v>
      </c>
      <c r="Q200">
        <v>384</v>
      </c>
      <c r="R200">
        <v>0</v>
      </c>
      <c r="S200">
        <v>0</v>
      </c>
      <c r="T200">
        <v>0</v>
      </c>
      <c r="U200">
        <v>0</v>
      </c>
      <c r="V200">
        <v>0</v>
      </c>
      <c r="W200">
        <v>0</v>
      </c>
      <c r="X200">
        <v>0</v>
      </c>
      <c r="Y200">
        <v>0</v>
      </c>
      <c r="Z200">
        <v>0</v>
      </c>
      <c r="AA200">
        <v>0</v>
      </c>
      <c r="AB200">
        <v>0</v>
      </c>
      <c r="AC200">
        <v>0</v>
      </c>
      <c r="AD200">
        <v>0</v>
      </c>
      <c r="AE200">
        <v>0</v>
      </c>
      <c r="AF200">
        <v>0</v>
      </c>
      <c r="AG200">
        <v>0</v>
      </c>
      <c r="AH200">
        <v>0</v>
      </c>
      <c r="AI200">
        <v>0</v>
      </c>
      <c r="AJ200">
        <v>0</v>
      </c>
      <c r="AK200">
        <v>0</v>
      </c>
      <c r="AL200">
        <v>0</v>
      </c>
      <c r="AM200">
        <v>0</v>
      </c>
      <c r="AN200">
        <v>0</v>
      </c>
      <c r="AO200">
        <v>0</v>
      </c>
      <c r="AP200">
        <v>0</v>
      </c>
      <c r="AQ200">
        <v>0</v>
      </c>
      <c r="AR200">
        <v>0</v>
      </c>
      <c r="AS200">
        <v>0</v>
      </c>
      <c r="AT200">
        <v>0</v>
      </c>
    </row>
    <row r="201" spans="1:46" x14ac:dyDescent="0.45">
      <c r="A201" t="s">
        <v>10</v>
      </c>
      <c r="B201">
        <v>1</v>
      </c>
      <c r="C201">
        <v>2</v>
      </c>
      <c r="D201">
        <v>7700</v>
      </c>
      <c r="E201">
        <v>0</v>
      </c>
      <c r="F201">
        <v>9755</v>
      </c>
      <c r="G201">
        <v>9362</v>
      </c>
      <c r="H201">
        <v>11782</v>
      </c>
      <c r="I201">
        <v>10783</v>
      </c>
      <c r="J201">
        <v>11002</v>
      </c>
      <c r="K201">
        <v>10092</v>
      </c>
      <c r="L201">
        <v>9560</v>
      </c>
      <c r="M201">
        <v>11585</v>
      </c>
      <c r="N201">
        <v>10099</v>
      </c>
      <c r="O201">
        <v>11215</v>
      </c>
      <c r="P201">
        <v>11106</v>
      </c>
      <c r="Q201">
        <v>19295</v>
      </c>
      <c r="R201">
        <v>0</v>
      </c>
      <c r="S201">
        <v>0</v>
      </c>
      <c r="T201">
        <v>0</v>
      </c>
      <c r="U201">
        <v>0</v>
      </c>
      <c r="V201">
        <v>0</v>
      </c>
      <c r="W201">
        <v>0</v>
      </c>
      <c r="X201">
        <v>0</v>
      </c>
      <c r="Y201">
        <v>0</v>
      </c>
      <c r="Z201">
        <v>0</v>
      </c>
      <c r="AA201">
        <v>0</v>
      </c>
      <c r="AB201">
        <v>0</v>
      </c>
      <c r="AC201">
        <v>0</v>
      </c>
      <c r="AD201">
        <v>0</v>
      </c>
      <c r="AE201">
        <v>0</v>
      </c>
      <c r="AF201">
        <v>0</v>
      </c>
      <c r="AG201">
        <v>0</v>
      </c>
      <c r="AH201">
        <v>0</v>
      </c>
      <c r="AI201">
        <v>0</v>
      </c>
      <c r="AJ201">
        <v>0</v>
      </c>
      <c r="AK201">
        <v>0</v>
      </c>
      <c r="AL201">
        <v>0</v>
      </c>
      <c r="AM201">
        <v>0</v>
      </c>
      <c r="AN201">
        <v>0</v>
      </c>
      <c r="AO201">
        <v>0</v>
      </c>
      <c r="AP201">
        <v>0</v>
      </c>
      <c r="AQ201">
        <v>0</v>
      </c>
      <c r="AR201">
        <v>0</v>
      </c>
      <c r="AS201">
        <v>0</v>
      </c>
      <c r="AT201">
        <v>0</v>
      </c>
    </row>
    <row r="202" spans="1:46" x14ac:dyDescent="0.45">
      <c r="A202" t="s">
        <v>10</v>
      </c>
      <c r="B202">
        <v>1</v>
      </c>
      <c r="C202">
        <v>2</v>
      </c>
      <c r="D202">
        <v>7701</v>
      </c>
      <c r="E202">
        <v>0</v>
      </c>
      <c r="F202">
        <v>1099</v>
      </c>
      <c r="G202">
        <v>1053</v>
      </c>
      <c r="H202">
        <v>1316</v>
      </c>
      <c r="I202">
        <v>1176</v>
      </c>
      <c r="J202">
        <v>1197</v>
      </c>
      <c r="K202">
        <v>1189</v>
      </c>
      <c r="L202">
        <v>1085</v>
      </c>
      <c r="M202">
        <v>1262</v>
      </c>
      <c r="N202">
        <v>1109</v>
      </c>
      <c r="O202">
        <v>1232</v>
      </c>
      <c r="P202">
        <v>1219</v>
      </c>
      <c r="Q202">
        <v>4636</v>
      </c>
      <c r="R202">
        <v>0</v>
      </c>
      <c r="S202">
        <v>0</v>
      </c>
      <c r="T202">
        <v>0</v>
      </c>
      <c r="U202">
        <v>0</v>
      </c>
      <c r="V202">
        <v>0</v>
      </c>
      <c r="W202">
        <v>0</v>
      </c>
      <c r="X202">
        <v>0</v>
      </c>
      <c r="Y202">
        <v>0</v>
      </c>
      <c r="Z202">
        <v>0</v>
      </c>
      <c r="AA202">
        <v>0</v>
      </c>
      <c r="AB202">
        <v>0</v>
      </c>
      <c r="AC202">
        <v>0</v>
      </c>
      <c r="AD202">
        <v>0</v>
      </c>
      <c r="AE202">
        <v>0</v>
      </c>
      <c r="AF202">
        <v>0</v>
      </c>
      <c r="AG202">
        <v>0</v>
      </c>
      <c r="AH202">
        <v>0</v>
      </c>
      <c r="AI202">
        <v>0</v>
      </c>
      <c r="AJ202">
        <v>0</v>
      </c>
      <c r="AK202">
        <v>0</v>
      </c>
      <c r="AL202">
        <v>0</v>
      </c>
      <c r="AM202">
        <v>0</v>
      </c>
      <c r="AN202">
        <v>0</v>
      </c>
      <c r="AO202">
        <v>0</v>
      </c>
      <c r="AP202">
        <v>0</v>
      </c>
      <c r="AQ202">
        <v>0</v>
      </c>
      <c r="AR202">
        <v>0</v>
      </c>
      <c r="AS202">
        <v>0</v>
      </c>
      <c r="AT202">
        <v>0</v>
      </c>
    </row>
    <row r="203" spans="1:46" x14ac:dyDescent="0.45">
      <c r="A203" t="s">
        <v>10</v>
      </c>
      <c r="B203">
        <v>1</v>
      </c>
      <c r="C203">
        <v>2</v>
      </c>
      <c r="D203">
        <v>7715</v>
      </c>
      <c r="E203">
        <v>0</v>
      </c>
      <c r="F203">
        <v>0</v>
      </c>
      <c r="G203">
        <v>1715</v>
      </c>
      <c r="H203">
        <v>0</v>
      </c>
      <c r="I203">
        <v>0</v>
      </c>
      <c r="J203">
        <v>0</v>
      </c>
      <c r="K203">
        <v>0</v>
      </c>
      <c r="L203">
        <v>0</v>
      </c>
      <c r="M203">
        <v>0</v>
      </c>
      <c r="N203">
        <v>313</v>
      </c>
      <c r="O203">
        <v>0</v>
      </c>
      <c r="P203">
        <v>0</v>
      </c>
      <c r="Q203">
        <v>3472</v>
      </c>
      <c r="R203">
        <v>0</v>
      </c>
      <c r="S203">
        <v>0</v>
      </c>
      <c r="T203">
        <v>0</v>
      </c>
      <c r="U203">
        <v>0</v>
      </c>
      <c r="V203">
        <v>0</v>
      </c>
      <c r="W203">
        <v>0</v>
      </c>
      <c r="X203">
        <v>0</v>
      </c>
      <c r="Y203">
        <v>0</v>
      </c>
      <c r="Z203">
        <v>0</v>
      </c>
      <c r="AA203">
        <v>0</v>
      </c>
      <c r="AB203">
        <v>0</v>
      </c>
      <c r="AC203">
        <v>0</v>
      </c>
      <c r="AD203">
        <v>0</v>
      </c>
      <c r="AE203">
        <v>0</v>
      </c>
      <c r="AF203">
        <v>0</v>
      </c>
      <c r="AG203">
        <v>0</v>
      </c>
      <c r="AH203">
        <v>0</v>
      </c>
      <c r="AI203">
        <v>0</v>
      </c>
      <c r="AJ203">
        <v>0</v>
      </c>
      <c r="AK203">
        <v>0</v>
      </c>
      <c r="AL203">
        <v>0</v>
      </c>
      <c r="AM203">
        <v>0</v>
      </c>
      <c r="AN203">
        <v>0</v>
      </c>
      <c r="AO203">
        <v>0</v>
      </c>
      <c r="AP203">
        <v>0</v>
      </c>
      <c r="AQ203">
        <v>0</v>
      </c>
      <c r="AR203">
        <v>0</v>
      </c>
      <c r="AS203">
        <v>0</v>
      </c>
      <c r="AT203">
        <v>0</v>
      </c>
    </row>
    <row r="204" spans="1:46" x14ac:dyDescent="0.45">
      <c r="A204" t="s">
        <v>10</v>
      </c>
      <c r="B204">
        <v>1</v>
      </c>
      <c r="C204">
        <v>2</v>
      </c>
      <c r="D204">
        <v>7716</v>
      </c>
      <c r="E204">
        <v>0</v>
      </c>
      <c r="F204">
        <v>83</v>
      </c>
      <c r="G204">
        <v>83</v>
      </c>
      <c r="H204">
        <v>83</v>
      </c>
      <c r="I204">
        <v>83</v>
      </c>
      <c r="J204">
        <v>83</v>
      </c>
      <c r="K204">
        <v>83</v>
      </c>
      <c r="L204">
        <v>83</v>
      </c>
      <c r="M204">
        <v>83</v>
      </c>
      <c r="N204">
        <v>83</v>
      </c>
      <c r="O204">
        <v>83</v>
      </c>
      <c r="P204">
        <v>83</v>
      </c>
      <c r="Q204">
        <v>87</v>
      </c>
      <c r="R204">
        <v>0</v>
      </c>
      <c r="S204">
        <v>0</v>
      </c>
      <c r="T204">
        <v>0</v>
      </c>
      <c r="U204">
        <v>0</v>
      </c>
      <c r="V204">
        <v>0</v>
      </c>
      <c r="W204">
        <v>0</v>
      </c>
      <c r="X204">
        <v>0</v>
      </c>
      <c r="Y204">
        <v>0</v>
      </c>
      <c r="Z204">
        <v>0</v>
      </c>
      <c r="AA204">
        <v>0</v>
      </c>
      <c r="AB204">
        <v>0</v>
      </c>
      <c r="AC204">
        <v>0</v>
      </c>
      <c r="AD204">
        <v>0</v>
      </c>
      <c r="AE204">
        <v>0</v>
      </c>
      <c r="AF204">
        <v>0</v>
      </c>
      <c r="AG204">
        <v>0</v>
      </c>
      <c r="AH204">
        <v>0</v>
      </c>
      <c r="AI204">
        <v>0</v>
      </c>
      <c r="AJ204">
        <v>0</v>
      </c>
      <c r="AK204">
        <v>0</v>
      </c>
      <c r="AL204">
        <v>0</v>
      </c>
      <c r="AM204">
        <v>0</v>
      </c>
      <c r="AN204">
        <v>0</v>
      </c>
      <c r="AO204">
        <v>0</v>
      </c>
      <c r="AP204">
        <v>0</v>
      </c>
      <c r="AQ204">
        <v>0</v>
      </c>
      <c r="AR204">
        <v>0</v>
      </c>
      <c r="AS204">
        <v>0</v>
      </c>
      <c r="AT204">
        <v>0</v>
      </c>
    </row>
    <row r="205" spans="1:46" x14ac:dyDescent="0.45">
      <c r="A205" t="s">
        <v>10</v>
      </c>
      <c r="B205">
        <v>1</v>
      </c>
      <c r="C205">
        <v>2</v>
      </c>
      <c r="D205">
        <v>7800</v>
      </c>
      <c r="E205">
        <v>0</v>
      </c>
      <c r="F205">
        <v>5425</v>
      </c>
      <c r="G205">
        <v>5075</v>
      </c>
      <c r="H205">
        <v>8828</v>
      </c>
      <c r="I205">
        <v>6265</v>
      </c>
      <c r="J205">
        <v>6478</v>
      </c>
      <c r="K205">
        <v>5711</v>
      </c>
      <c r="L205">
        <v>5569</v>
      </c>
      <c r="M205">
        <v>6693</v>
      </c>
      <c r="N205">
        <v>5615</v>
      </c>
      <c r="O205">
        <v>6178</v>
      </c>
      <c r="P205">
        <v>6188</v>
      </c>
      <c r="Q205">
        <v>10052</v>
      </c>
      <c r="R205">
        <v>0</v>
      </c>
      <c r="S205">
        <v>0</v>
      </c>
      <c r="T205">
        <v>0</v>
      </c>
      <c r="U205">
        <v>0</v>
      </c>
      <c r="V205">
        <v>0</v>
      </c>
      <c r="W205">
        <v>0</v>
      </c>
      <c r="X205">
        <v>0</v>
      </c>
      <c r="Y205">
        <v>0</v>
      </c>
      <c r="Z205">
        <v>0</v>
      </c>
      <c r="AA205">
        <v>0</v>
      </c>
      <c r="AB205">
        <v>0</v>
      </c>
      <c r="AC205">
        <v>0</v>
      </c>
      <c r="AD205">
        <v>0</v>
      </c>
      <c r="AE205">
        <v>0</v>
      </c>
      <c r="AF205">
        <v>0</v>
      </c>
      <c r="AG205">
        <v>0</v>
      </c>
      <c r="AH205">
        <v>0</v>
      </c>
      <c r="AI205">
        <v>0</v>
      </c>
      <c r="AJ205">
        <v>0</v>
      </c>
      <c r="AK205">
        <v>0</v>
      </c>
      <c r="AL205">
        <v>0</v>
      </c>
      <c r="AM205">
        <v>0</v>
      </c>
      <c r="AN205">
        <v>0</v>
      </c>
      <c r="AO205">
        <v>0</v>
      </c>
      <c r="AP205">
        <v>0</v>
      </c>
      <c r="AQ205">
        <v>0</v>
      </c>
      <c r="AR205">
        <v>0</v>
      </c>
      <c r="AS205">
        <v>0</v>
      </c>
      <c r="AT205">
        <v>0</v>
      </c>
    </row>
    <row r="206" spans="1:46" x14ac:dyDescent="0.45">
      <c r="A206" t="s">
        <v>10</v>
      </c>
      <c r="B206">
        <v>1</v>
      </c>
      <c r="C206">
        <v>2</v>
      </c>
      <c r="D206">
        <v>7801</v>
      </c>
      <c r="E206">
        <v>0</v>
      </c>
      <c r="F206">
        <v>621</v>
      </c>
      <c r="G206">
        <v>404</v>
      </c>
      <c r="H206">
        <v>1022</v>
      </c>
      <c r="I206">
        <v>717</v>
      </c>
      <c r="J206">
        <v>734</v>
      </c>
      <c r="K206">
        <v>886</v>
      </c>
      <c r="L206">
        <v>362</v>
      </c>
      <c r="M206">
        <v>812</v>
      </c>
      <c r="N206">
        <v>633</v>
      </c>
      <c r="O206">
        <v>696</v>
      </c>
      <c r="P206">
        <v>698</v>
      </c>
      <c r="Q206">
        <v>2614</v>
      </c>
      <c r="R206">
        <v>0</v>
      </c>
      <c r="S206">
        <v>0</v>
      </c>
      <c r="T206">
        <v>0</v>
      </c>
      <c r="U206">
        <v>0</v>
      </c>
      <c r="V206">
        <v>0</v>
      </c>
      <c r="W206">
        <v>0</v>
      </c>
      <c r="X206">
        <v>0</v>
      </c>
      <c r="Y206">
        <v>0</v>
      </c>
      <c r="Z206">
        <v>0</v>
      </c>
      <c r="AA206">
        <v>0</v>
      </c>
      <c r="AB206">
        <v>0</v>
      </c>
      <c r="AC206">
        <v>0</v>
      </c>
      <c r="AD206">
        <v>0</v>
      </c>
      <c r="AE206">
        <v>0</v>
      </c>
      <c r="AF206">
        <v>0</v>
      </c>
      <c r="AG206">
        <v>0</v>
      </c>
      <c r="AH206">
        <v>0</v>
      </c>
      <c r="AI206">
        <v>0</v>
      </c>
      <c r="AJ206">
        <v>0</v>
      </c>
      <c r="AK206">
        <v>0</v>
      </c>
      <c r="AL206">
        <v>0</v>
      </c>
      <c r="AM206">
        <v>0</v>
      </c>
      <c r="AN206">
        <v>0</v>
      </c>
      <c r="AO206">
        <v>0</v>
      </c>
      <c r="AP206">
        <v>0</v>
      </c>
      <c r="AQ206">
        <v>0</v>
      </c>
      <c r="AR206">
        <v>0</v>
      </c>
      <c r="AS206">
        <v>0</v>
      </c>
      <c r="AT206">
        <v>0</v>
      </c>
    </row>
    <row r="207" spans="1:46" x14ac:dyDescent="0.45">
      <c r="A207" t="s">
        <v>10</v>
      </c>
      <c r="B207">
        <v>1</v>
      </c>
      <c r="C207">
        <v>2</v>
      </c>
      <c r="D207">
        <v>7803</v>
      </c>
      <c r="E207">
        <v>0</v>
      </c>
      <c r="F207">
        <v>0</v>
      </c>
      <c r="G207">
        <v>0</v>
      </c>
      <c r="H207">
        <v>0</v>
      </c>
      <c r="I207">
        <v>0</v>
      </c>
      <c r="J207">
        <v>0</v>
      </c>
      <c r="K207">
        <v>0</v>
      </c>
      <c r="L207">
        <v>0</v>
      </c>
      <c r="M207">
        <v>563</v>
      </c>
      <c r="N207">
        <v>0</v>
      </c>
      <c r="O207">
        <v>0</v>
      </c>
      <c r="P207">
        <v>937</v>
      </c>
      <c r="Q207">
        <v>0</v>
      </c>
      <c r="R207">
        <v>0</v>
      </c>
      <c r="S207">
        <v>0</v>
      </c>
      <c r="T207">
        <v>0</v>
      </c>
      <c r="U207">
        <v>0</v>
      </c>
      <c r="V207">
        <v>0</v>
      </c>
      <c r="W207">
        <v>0</v>
      </c>
      <c r="X207">
        <v>0</v>
      </c>
      <c r="Y207">
        <v>0</v>
      </c>
      <c r="Z207">
        <v>0</v>
      </c>
      <c r="AA207">
        <v>0</v>
      </c>
      <c r="AB207">
        <v>0</v>
      </c>
      <c r="AC207">
        <v>0</v>
      </c>
      <c r="AD207">
        <v>0</v>
      </c>
      <c r="AE207">
        <v>0</v>
      </c>
      <c r="AF207">
        <v>0</v>
      </c>
      <c r="AG207">
        <v>0</v>
      </c>
      <c r="AH207">
        <v>0</v>
      </c>
      <c r="AI207">
        <v>0</v>
      </c>
      <c r="AJ207">
        <v>0</v>
      </c>
      <c r="AK207">
        <v>0</v>
      </c>
      <c r="AL207">
        <v>0</v>
      </c>
      <c r="AM207">
        <v>0</v>
      </c>
      <c r="AN207">
        <v>0</v>
      </c>
      <c r="AO207">
        <v>0</v>
      </c>
      <c r="AP207">
        <v>0</v>
      </c>
      <c r="AQ207">
        <v>0</v>
      </c>
      <c r="AR207">
        <v>0</v>
      </c>
      <c r="AS207">
        <v>0</v>
      </c>
      <c r="AT207">
        <v>0</v>
      </c>
    </row>
    <row r="208" spans="1:46" x14ac:dyDescent="0.45">
      <c r="A208" t="s">
        <v>10</v>
      </c>
      <c r="B208">
        <v>1</v>
      </c>
      <c r="C208">
        <v>2</v>
      </c>
      <c r="D208">
        <v>7804</v>
      </c>
      <c r="E208">
        <v>0</v>
      </c>
      <c r="F208">
        <v>0</v>
      </c>
      <c r="G208">
        <v>0</v>
      </c>
      <c r="H208">
        <v>0</v>
      </c>
      <c r="I208">
        <v>0</v>
      </c>
      <c r="J208">
        <v>0</v>
      </c>
      <c r="K208">
        <v>0</v>
      </c>
      <c r="L208">
        <v>244</v>
      </c>
      <c r="M208">
        <v>67</v>
      </c>
      <c r="N208">
        <v>0</v>
      </c>
      <c r="O208">
        <v>915</v>
      </c>
      <c r="P208">
        <v>0</v>
      </c>
      <c r="Q208">
        <v>274</v>
      </c>
      <c r="R208">
        <v>0</v>
      </c>
      <c r="S208">
        <v>0</v>
      </c>
      <c r="T208">
        <v>0</v>
      </c>
      <c r="U208">
        <v>0</v>
      </c>
      <c r="V208">
        <v>0</v>
      </c>
      <c r="W208">
        <v>0</v>
      </c>
      <c r="X208">
        <v>0</v>
      </c>
      <c r="Y208">
        <v>0</v>
      </c>
      <c r="Z208">
        <v>0</v>
      </c>
      <c r="AA208">
        <v>0</v>
      </c>
      <c r="AB208">
        <v>0</v>
      </c>
      <c r="AC208">
        <v>0</v>
      </c>
      <c r="AD208">
        <v>0</v>
      </c>
      <c r="AE208">
        <v>0</v>
      </c>
      <c r="AF208">
        <v>0</v>
      </c>
      <c r="AG208">
        <v>0</v>
      </c>
      <c r="AH208">
        <v>0</v>
      </c>
      <c r="AI208">
        <v>0</v>
      </c>
      <c r="AJ208">
        <v>0</v>
      </c>
      <c r="AK208">
        <v>0</v>
      </c>
      <c r="AL208">
        <v>0</v>
      </c>
      <c r="AM208">
        <v>0</v>
      </c>
      <c r="AN208">
        <v>0</v>
      </c>
      <c r="AO208">
        <v>0</v>
      </c>
      <c r="AP208">
        <v>0</v>
      </c>
      <c r="AQ208">
        <v>0</v>
      </c>
      <c r="AR208">
        <v>0</v>
      </c>
      <c r="AS208">
        <v>0</v>
      </c>
      <c r="AT208">
        <v>0</v>
      </c>
    </row>
    <row r="209" spans="1:46" x14ac:dyDescent="0.45">
      <c r="A209" t="s">
        <v>10</v>
      </c>
      <c r="B209">
        <v>1</v>
      </c>
      <c r="C209">
        <v>2</v>
      </c>
      <c r="D209">
        <v>7806</v>
      </c>
      <c r="E209">
        <v>0</v>
      </c>
      <c r="F209">
        <v>0</v>
      </c>
      <c r="G209">
        <v>0</v>
      </c>
      <c r="H209">
        <v>0</v>
      </c>
      <c r="I209">
        <v>0</v>
      </c>
      <c r="J209">
        <v>0</v>
      </c>
      <c r="K209">
        <v>0</v>
      </c>
      <c r="L209">
        <v>68</v>
      </c>
      <c r="M209">
        <v>83</v>
      </c>
      <c r="N209">
        <v>0</v>
      </c>
      <c r="O209">
        <v>54</v>
      </c>
      <c r="P209">
        <v>0</v>
      </c>
      <c r="Q209">
        <v>45</v>
      </c>
      <c r="R209">
        <v>0</v>
      </c>
      <c r="S209">
        <v>0</v>
      </c>
      <c r="T209">
        <v>0</v>
      </c>
      <c r="U209">
        <v>0</v>
      </c>
      <c r="V209">
        <v>0</v>
      </c>
      <c r="W209">
        <v>0</v>
      </c>
      <c r="X209">
        <v>0</v>
      </c>
      <c r="Y209">
        <v>0</v>
      </c>
      <c r="Z209">
        <v>0</v>
      </c>
      <c r="AA209">
        <v>0</v>
      </c>
      <c r="AB209">
        <v>0</v>
      </c>
      <c r="AC209">
        <v>0</v>
      </c>
      <c r="AD209">
        <v>0</v>
      </c>
      <c r="AE209">
        <v>0</v>
      </c>
      <c r="AF209">
        <v>0</v>
      </c>
      <c r="AG209">
        <v>0</v>
      </c>
      <c r="AH209">
        <v>0</v>
      </c>
      <c r="AI209">
        <v>0</v>
      </c>
      <c r="AJ209">
        <v>0</v>
      </c>
      <c r="AK209">
        <v>0</v>
      </c>
      <c r="AL209">
        <v>0</v>
      </c>
      <c r="AM209">
        <v>0</v>
      </c>
      <c r="AN209">
        <v>0</v>
      </c>
      <c r="AO209">
        <v>0</v>
      </c>
      <c r="AP209">
        <v>0</v>
      </c>
      <c r="AQ209">
        <v>0</v>
      </c>
      <c r="AR209">
        <v>0</v>
      </c>
      <c r="AS209">
        <v>0</v>
      </c>
      <c r="AT209">
        <v>0</v>
      </c>
    </row>
    <row r="210" spans="1:46" x14ac:dyDescent="0.45">
      <c r="A210" t="s">
        <v>10</v>
      </c>
      <c r="B210">
        <v>1</v>
      </c>
      <c r="C210">
        <v>2</v>
      </c>
      <c r="D210">
        <v>7815</v>
      </c>
      <c r="E210">
        <v>0</v>
      </c>
      <c r="F210">
        <v>136</v>
      </c>
      <c r="G210">
        <v>759</v>
      </c>
      <c r="H210">
        <v>691</v>
      </c>
      <c r="I210">
        <v>208</v>
      </c>
      <c r="J210">
        <v>1063</v>
      </c>
      <c r="K210">
        <v>1020</v>
      </c>
      <c r="L210">
        <v>570</v>
      </c>
      <c r="M210">
        <v>3127</v>
      </c>
      <c r="N210">
        <v>1009</v>
      </c>
      <c r="O210">
        <v>6950</v>
      </c>
      <c r="P210">
        <v>553</v>
      </c>
      <c r="Q210">
        <v>1414</v>
      </c>
      <c r="R210">
        <v>0</v>
      </c>
      <c r="S210">
        <v>0</v>
      </c>
      <c r="T210">
        <v>0</v>
      </c>
      <c r="U210">
        <v>0</v>
      </c>
      <c r="V210">
        <v>0</v>
      </c>
      <c r="W210">
        <v>0</v>
      </c>
      <c r="X210">
        <v>0</v>
      </c>
      <c r="Y210">
        <v>0</v>
      </c>
      <c r="Z210">
        <v>0</v>
      </c>
      <c r="AA210">
        <v>0</v>
      </c>
      <c r="AB210">
        <v>0</v>
      </c>
      <c r="AC210">
        <v>0</v>
      </c>
      <c r="AD210">
        <v>0</v>
      </c>
      <c r="AE210">
        <v>0</v>
      </c>
      <c r="AF210">
        <v>0</v>
      </c>
      <c r="AG210">
        <v>0</v>
      </c>
      <c r="AH210">
        <v>0</v>
      </c>
      <c r="AI210">
        <v>0</v>
      </c>
      <c r="AJ210">
        <v>0</v>
      </c>
      <c r="AK210">
        <v>0</v>
      </c>
      <c r="AL210">
        <v>0</v>
      </c>
      <c r="AM210">
        <v>0</v>
      </c>
      <c r="AN210">
        <v>0</v>
      </c>
      <c r="AO210">
        <v>0</v>
      </c>
      <c r="AP210">
        <v>0</v>
      </c>
      <c r="AQ210">
        <v>0</v>
      </c>
      <c r="AR210">
        <v>0</v>
      </c>
      <c r="AS210">
        <v>0</v>
      </c>
      <c r="AT210">
        <v>0</v>
      </c>
    </row>
    <row r="211" spans="1:46" x14ac:dyDescent="0.45">
      <c r="A211" t="s">
        <v>10</v>
      </c>
      <c r="B211">
        <v>1</v>
      </c>
      <c r="C211">
        <v>2</v>
      </c>
      <c r="D211">
        <v>7870</v>
      </c>
      <c r="E211">
        <v>0</v>
      </c>
      <c r="F211">
        <v>0</v>
      </c>
      <c r="G211">
        <v>0</v>
      </c>
      <c r="H211">
        <v>0</v>
      </c>
      <c r="I211">
        <v>21000</v>
      </c>
      <c r="J211">
        <v>0</v>
      </c>
      <c r="K211">
        <v>0</v>
      </c>
      <c r="L211">
        <v>0</v>
      </c>
      <c r="M211">
        <v>22500</v>
      </c>
      <c r="N211">
        <v>0</v>
      </c>
      <c r="O211">
        <v>0</v>
      </c>
      <c r="P211">
        <v>0</v>
      </c>
      <c r="Q211">
        <v>0</v>
      </c>
      <c r="R211">
        <v>0</v>
      </c>
      <c r="S211">
        <v>0</v>
      </c>
      <c r="T211">
        <v>0</v>
      </c>
      <c r="U211">
        <v>0</v>
      </c>
      <c r="V211">
        <v>0</v>
      </c>
      <c r="W211">
        <v>0</v>
      </c>
      <c r="X211">
        <v>0</v>
      </c>
      <c r="Y211">
        <v>0</v>
      </c>
      <c r="Z211">
        <v>0</v>
      </c>
      <c r="AA211">
        <v>0</v>
      </c>
      <c r="AB211">
        <v>0</v>
      </c>
      <c r="AC211">
        <v>0</v>
      </c>
      <c r="AD211">
        <v>0</v>
      </c>
      <c r="AE211">
        <v>0</v>
      </c>
      <c r="AF211">
        <v>0</v>
      </c>
      <c r="AG211">
        <v>0</v>
      </c>
      <c r="AH211">
        <v>0</v>
      </c>
      <c r="AI211">
        <v>0</v>
      </c>
      <c r="AJ211">
        <v>0</v>
      </c>
      <c r="AK211">
        <v>0</v>
      </c>
      <c r="AL211">
        <v>0</v>
      </c>
      <c r="AM211">
        <v>0</v>
      </c>
      <c r="AN211">
        <v>0</v>
      </c>
      <c r="AO211">
        <v>0</v>
      </c>
      <c r="AP211">
        <v>0</v>
      </c>
      <c r="AQ211">
        <v>0</v>
      </c>
      <c r="AR211">
        <v>0</v>
      </c>
      <c r="AS211">
        <v>0</v>
      </c>
      <c r="AT211">
        <v>0</v>
      </c>
    </row>
    <row r="212" spans="1:46" x14ac:dyDescent="0.45">
      <c r="A212" t="s">
        <v>10</v>
      </c>
      <c r="B212">
        <v>1</v>
      </c>
      <c r="C212">
        <v>2</v>
      </c>
      <c r="D212">
        <v>7871</v>
      </c>
      <c r="E212">
        <v>0</v>
      </c>
      <c r="F212">
        <v>0</v>
      </c>
      <c r="G212">
        <v>0</v>
      </c>
      <c r="H212">
        <v>0</v>
      </c>
      <c r="I212">
        <v>0</v>
      </c>
      <c r="J212">
        <v>0</v>
      </c>
      <c r="K212">
        <v>0</v>
      </c>
      <c r="L212">
        <v>0</v>
      </c>
      <c r="M212">
        <v>0</v>
      </c>
      <c r="N212">
        <v>0</v>
      </c>
      <c r="O212">
        <v>0</v>
      </c>
      <c r="P212">
        <v>2500</v>
      </c>
      <c r="Q212">
        <v>0</v>
      </c>
      <c r="R212">
        <v>0</v>
      </c>
      <c r="S212">
        <v>0</v>
      </c>
      <c r="T212">
        <v>0</v>
      </c>
      <c r="U212">
        <v>0</v>
      </c>
      <c r="V212">
        <v>0</v>
      </c>
      <c r="W212">
        <v>0</v>
      </c>
      <c r="X212">
        <v>0</v>
      </c>
      <c r="Y212">
        <v>0</v>
      </c>
      <c r="Z212">
        <v>0</v>
      </c>
      <c r="AA212">
        <v>0</v>
      </c>
      <c r="AB212">
        <v>0</v>
      </c>
      <c r="AC212">
        <v>0</v>
      </c>
      <c r="AD212">
        <v>0</v>
      </c>
      <c r="AE212">
        <v>0</v>
      </c>
      <c r="AF212">
        <v>0</v>
      </c>
      <c r="AG212">
        <v>0</v>
      </c>
      <c r="AH212">
        <v>0</v>
      </c>
      <c r="AI212">
        <v>0</v>
      </c>
      <c r="AJ212">
        <v>0</v>
      </c>
      <c r="AK212">
        <v>0</v>
      </c>
      <c r="AL212">
        <v>0</v>
      </c>
      <c r="AM212">
        <v>0</v>
      </c>
      <c r="AN212">
        <v>0</v>
      </c>
      <c r="AO212">
        <v>0</v>
      </c>
      <c r="AP212">
        <v>0</v>
      </c>
      <c r="AQ212">
        <v>0</v>
      </c>
      <c r="AR212">
        <v>0</v>
      </c>
      <c r="AS212">
        <v>0</v>
      </c>
      <c r="AT212">
        <v>0</v>
      </c>
    </row>
    <row r="213" spans="1:46" x14ac:dyDescent="0.45">
      <c r="A213" t="s">
        <v>10</v>
      </c>
      <c r="B213">
        <v>1</v>
      </c>
      <c r="C213">
        <v>2</v>
      </c>
      <c r="D213">
        <v>9990</v>
      </c>
      <c r="E213">
        <v>0</v>
      </c>
      <c r="F213">
        <v>417</v>
      </c>
      <c r="G213">
        <v>417</v>
      </c>
      <c r="H213">
        <v>417</v>
      </c>
      <c r="I213">
        <v>417</v>
      </c>
      <c r="J213">
        <v>417</v>
      </c>
      <c r="K213">
        <v>417</v>
      </c>
      <c r="L213">
        <v>417</v>
      </c>
      <c r="M213">
        <v>417</v>
      </c>
      <c r="N213">
        <v>417</v>
      </c>
      <c r="O213">
        <v>417</v>
      </c>
      <c r="P213">
        <v>417</v>
      </c>
      <c r="Q213">
        <v>413</v>
      </c>
      <c r="R213">
        <v>0</v>
      </c>
      <c r="S213">
        <v>0</v>
      </c>
      <c r="T213">
        <v>0</v>
      </c>
      <c r="U213">
        <v>0</v>
      </c>
      <c r="V213">
        <v>0</v>
      </c>
      <c r="W213">
        <v>0</v>
      </c>
      <c r="X213">
        <v>0</v>
      </c>
      <c r="Y213">
        <v>0</v>
      </c>
      <c r="Z213">
        <v>0</v>
      </c>
      <c r="AA213">
        <v>0</v>
      </c>
      <c r="AB213">
        <v>0</v>
      </c>
      <c r="AC213">
        <v>0</v>
      </c>
      <c r="AD213">
        <v>0</v>
      </c>
      <c r="AE213">
        <v>0</v>
      </c>
      <c r="AF213">
        <v>0</v>
      </c>
      <c r="AG213">
        <v>0</v>
      </c>
      <c r="AH213">
        <v>0</v>
      </c>
      <c r="AI213">
        <v>0</v>
      </c>
      <c r="AJ213">
        <v>0</v>
      </c>
      <c r="AK213">
        <v>0</v>
      </c>
      <c r="AL213">
        <v>0</v>
      </c>
      <c r="AM213">
        <v>0</v>
      </c>
      <c r="AN213">
        <v>0</v>
      </c>
      <c r="AO213">
        <v>0</v>
      </c>
      <c r="AP213">
        <v>0</v>
      </c>
      <c r="AQ213">
        <v>0</v>
      </c>
      <c r="AR213">
        <v>0</v>
      </c>
      <c r="AS213">
        <v>0</v>
      </c>
      <c r="AT213">
        <v>0</v>
      </c>
    </row>
    <row r="214" spans="1:46" x14ac:dyDescent="0.45">
      <c r="A214" t="s">
        <v>10</v>
      </c>
      <c r="B214">
        <v>1</v>
      </c>
      <c r="C214">
        <v>3</v>
      </c>
      <c r="D214">
        <v>1001</v>
      </c>
      <c r="E214">
        <v>0</v>
      </c>
      <c r="F214">
        <v>0</v>
      </c>
      <c r="G214">
        <v>0</v>
      </c>
      <c r="H214">
        <v>0</v>
      </c>
      <c r="I214">
        <v>0</v>
      </c>
      <c r="J214">
        <v>0</v>
      </c>
      <c r="K214">
        <v>0</v>
      </c>
      <c r="L214">
        <v>0</v>
      </c>
      <c r="M214">
        <v>0</v>
      </c>
      <c r="N214">
        <v>0</v>
      </c>
      <c r="O214">
        <v>0</v>
      </c>
      <c r="P214">
        <v>0</v>
      </c>
      <c r="Q214">
        <v>0</v>
      </c>
      <c r="R214">
        <v>0</v>
      </c>
      <c r="S214">
        <v>0</v>
      </c>
      <c r="T214">
        <v>0</v>
      </c>
      <c r="U214">
        <v>0</v>
      </c>
      <c r="V214">
        <v>0</v>
      </c>
      <c r="W214">
        <v>0</v>
      </c>
      <c r="X214">
        <v>0</v>
      </c>
      <c r="Y214">
        <v>0</v>
      </c>
      <c r="Z214">
        <v>0</v>
      </c>
      <c r="AA214">
        <v>0</v>
      </c>
      <c r="AB214">
        <v>0</v>
      </c>
      <c r="AC214">
        <v>0</v>
      </c>
      <c r="AD214">
        <v>0</v>
      </c>
      <c r="AE214">
        <v>0</v>
      </c>
      <c r="AF214">
        <v>0</v>
      </c>
      <c r="AG214">
        <v>0</v>
      </c>
      <c r="AH214">
        <v>0</v>
      </c>
      <c r="AI214">
        <v>0</v>
      </c>
      <c r="AJ214">
        <v>0</v>
      </c>
      <c r="AK214">
        <v>0</v>
      </c>
      <c r="AL214">
        <v>0</v>
      </c>
      <c r="AM214">
        <v>0</v>
      </c>
      <c r="AN214">
        <v>0</v>
      </c>
      <c r="AO214">
        <v>0</v>
      </c>
      <c r="AP214">
        <v>0</v>
      </c>
      <c r="AQ214">
        <v>0</v>
      </c>
      <c r="AR214">
        <v>0</v>
      </c>
      <c r="AS214">
        <v>0</v>
      </c>
      <c r="AT214">
        <v>0</v>
      </c>
    </row>
    <row r="215" spans="1:46" x14ac:dyDescent="0.45">
      <c r="A215" t="s">
        <v>10</v>
      </c>
      <c r="B215">
        <v>1</v>
      </c>
      <c r="C215">
        <v>3</v>
      </c>
      <c r="D215">
        <v>1003</v>
      </c>
      <c r="E215">
        <v>0</v>
      </c>
      <c r="F215">
        <v>0</v>
      </c>
      <c r="G215">
        <v>0</v>
      </c>
      <c r="H215">
        <v>0</v>
      </c>
      <c r="I215">
        <v>0</v>
      </c>
      <c r="J215">
        <v>11788.64</v>
      </c>
      <c r="K215">
        <v>0</v>
      </c>
      <c r="L215">
        <v>0</v>
      </c>
      <c r="M215">
        <v>0</v>
      </c>
      <c r="N215">
        <v>0</v>
      </c>
      <c r="O215">
        <v>0</v>
      </c>
      <c r="P215">
        <v>0</v>
      </c>
      <c r="Q215">
        <v>0</v>
      </c>
      <c r="R215">
        <v>0</v>
      </c>
      <c r="S215">
        <v>0</v>
      </c>
      <c r="T215">
        <v>0</v>
      </c>
      <c r="U215">
        <v>0</v>
      </c>
      <c r="V215">
        <v>0</v>
      </c>
      <c r="W215">
        <v>0</v>
      </c>
      <c r="X215">
        <v>0</v>
      </c>
      <c r="Y215">
        <v>0</v>
      </c>
      <c r="Z215">
        <v>0</v>
      </c>
      <c r="AA215">
        <v>0</v>
      </c>
      <c r="AB215">
        <v>0</v>
      </c>
      <c r="AC215">
        <v>0</v>
      </c>
      <c r="AD215">
        <v>0</v>
      </c>
      <c r="AE215">
        <v>0</v>
      </c>
      <c r="AF215">
        <v>0</v>
      </c>
      <c r="AG215">
        <v>0</v>
      </c>
      <c r="AH215">
        <v>0</v>
      </c>
      <c r="AI215">
        <v>0</v>
      </c>
      <c r="AJ215">
        <v>0</v>
      </c>
      <c r="AK215">
        <v>0</v>
      </c>
      <c r="AL215">
        <v>0</v>
      </c>
      <c r="AM215">
        <v>0</v>
      </c>
      <c r="AN215">
        <v>0</v>
      </c>
      <c r="AO215">
        <v>0</v>
      </c>
      <c r="AP215">
        <v>0</v>
      </c>
      <c r="AQ215">
        <v>0</v>
      </c>
      <c r="AR215">
        <v>0</v>
      </c>
      <c r="AS215">
        <v>0</v>
      </c>
      <c r="AT215">
        <v>0</v>
      </c>
    </row>
    <row r="216" spans="1:46" x14ac:dyDescent="0.45">
      <c r="A216" t="s">
        <v>10</v>
      </c>
      <c r="B216">
        <v>1</v>
      </c>
      <c r="C216">
        <v>3</v>
      </c>
      <c r="D216">
        <v>1025</v>
      </c>
      <c r="E216">
        <v>0</v>
      </c>
      <c r="F216">
        <v>12037.88</v>
      </c>
      <c r="G216">
        <v>924451.05</v>
      </c>
      <c r="H216">
        <v>-984105.86</v>
      </c>
      <c r="I216">
        <v>107749.57</v>
      </c>
      <c r="J216">
        <v>-97191.03</v>
      </c>
      <c r="K216">
        <v>-54573.98</v>
      </c>
      <c r="L216">
        <v>100335.8</v>
      </c>
      <c r="M216">
        <v>-76906.539999999994</v>
      </c>
      <c r="N216">
        <v>128943.97</v>
      </c>
      <c r="O216">
        <v>-77664.210000000006</v>
      </c>
      <c r="P216">
        <v>-11396.17</v>
      </c>
      <c r="Q216">
        <v>129715.97</v>
      </c>
      <c r="R216">
        <v>0</v>
      </c>
      <c r="S216">
        <v>0</v>
      </c>
      <c r="T216">
        <v>0</v>
      </c>
      <c r="U216">
        <v>0</v>
      </c>
      <c r="V216">
        <v>0</v>
      </c>
      <c r="W216">
        <v>0</v>
      </c>
      <c r="X216">
        <v>0</v>
      </c>
      <c r="Y216">
        <v>0</v>
      </c>
      <c r="Z216">
        <v>0</v>
      </c>
      <c r="AA216">
        <v>0</v>
      </c>
      <c r="AB216">
        <v>0</v>
      </c>
      <c r="AC216">
        <v>0</v>
      </c>
      <c r="AD216">
        <v>0</v>
      </c>
      <c r="AE216">
        <v>0</v>
      </c>
      <c r="AF216">
        <v>0</v>
      </c>
      <c r="AG216">
        <v>0</v>
      </c>
      <c r="AH216">
        <v>0</v>
      </c>
      <c r="AI216">
        <v>0</v>
      </c>
      <c r="AJ216">
        <v>0</v>
      </c>
      <c r="AK216">
        <v>0</v>
      </c>
      <c r="AL216">
        <v>0</v>
      </c>
      <c r="AM216">
        <v>0</v>
      </c>
      <c r="AN216">
        <v>0</v>
      </c>
      <c r="AO216">
        <v>0</v>
      </c>
      <c r="AP216">
        <v>0</v>
      </c>
      <c r="AQ216">
        <v>0</v>
      </c>
      <c r="AR216">
        <v>0</v>
      </c>
      <c r="AS216">
        <v>0</v>
      </c>
      <c r="AT216">
        <v>0</v>
      </c>
    </row>
    <row r="217" spans="1:46" x14ac:dyDescent="0.45">
      <c r="A217" t="s">
        <v>10</v>
      </c>
      <c r="B217">
        <v>1</v>
      </c>
      <c r="C217">
        <v>3</v>
      </c>
      <c r="D217">
        <v>1026</v>
      </c>
      <c r="E217">
        <v>0</v>
      </c>
      <c r="F217">
        <v>-4</v>
      </c>
      <c r="G217">
        <v>-16.059999999999999</v>
      </c>
      <c r="H217">
        <v>0</v>
      </c>
      <c r="I217">
        <v>0</v>
      </c>
      <c r="J217">
        <v>0</v>
      </c>
      <c r="K217">
        <v>0</v>
      </c>
      <c r="L217">
        <v>600</v>
      </c>
      <c r="M217">
        <v>0</v>
      </c>
      <c r="N217">
        <v>0</v>
      </c>
      <c r="O217">
        <v>-9.9499999999999993</v>
      </c>
      <c r="P217">
        <v>160.97</v>
      </c>
      <c r="Q217">
        <v>460</v>
      </c>
      <c r="R217">
        <v>0</v>
      </c>
      <c r="S217">
        <v>0</v>
      </c>
      <c r="T217">
        <v>0</v>
      </c>
      <c r="U217">
        <v>0</v>
      </c>
      <c r="V217">
        <v>0</v>
      </c>
      <c r="W217">
        <v>0</v>
      </c>
      <c r="X217">
        <v>0</v>
      </c>
      <c r="Y217">
        <v>0</v>
      </c>
      <c r="Z217">
        <v>0</v>
      </c>
      <c r="AA217">
        <v>0</v>
      </c>
      <c r="AB217">
        <v>0</v>
      </c>
      <c r="AC217">
        <v>0</v>
      </c>
      <c r="AD217">
        <v>0</v>
      </c>
      <c r="AE217">
        <v>0</v>
      </c>
      <c r="AF217">
        <v>0</v>
      </c>
      <c r="AG217">
        <v>0</v>
      </c>
      <c r="AH217">
        <v>0</v>
      </c>
      <c r="AI217">
        <v>0</v>
      </c>
      <c r="AJ217">
        <v>0</v>
      </c>
      <c r="AK217">
        <v>0</v>
      </c>
      <c r="AL217">
        <v>0</v>
      </c>
      <c r="AM217">
        <v>0</v>
      </c>
      <c r="AN217">
        <v>0</v>
      </c>
      <c r="AO217">
        <v>0</v>
      </c>
      <c r="AP217">
        <v>0</v>
      </c>
      <c r="AQ217">
        <v>0</v>
      </c>
      <c r="AR217">
        <v>0</v>
      </c>
      <c r="AS217">
        <v>0</v>
      </c>
      <c r="AT217">
        <v>0</v>
      </c>
    </row>
    <row r="218" spans="1:46" x14ac:dyDescent="0.45">
      <c r="A218" t="s">
        <v>10</v>
      </c>
      <c r="B218">
        <v>1</v>
      </c>
      <c r="C218">
        <v>3</v>
      </c>
      <c r="D218">
        <v>1027</v>
      </c>
      <c r="E218">
        <v>0</v>
      </c>
      <c r="F218">
        <v>3.96</v>
      </c>
      <c r="G218">
        <v>-4.22</v>
      </c>
      <c r="H218">
        <v>0</v>
      </c>
      <c r="I218">
        <v>0</v>
      </c>
      <c r="J218">
        <v>37.880000000000003</v>
      </c>
      <c r="K218">
        <v>-507.94</v>
      </c>
      <c r="L218">
        <v>787.54</v>
      </c>
      <c r="M218">
        <v>0</v>
      </c>
      <c r="N218">
        <v>0</v>
      </c>
      <c r="O218">
        <v>-3.68</v>
      </c>
      <c r="P218">
        <v>43.26</v>
      </c>
      <c r="Q218">
        <v>59.68</v>
      </c>
      <c r="R218">
        <v>0</v>
      </c>
      <c r="S218">
        <v>0</v>
      </c>
      <c r="T218">
        <v>0</v>
      </c>
      <c r="U218">
        <v>0</v>
      </c>
      <c r="V218">
        <v>0</v>
      </c>
      <c r="W218">
        <v>0</v>
      </c>
      <c r="X218">
        <v>0</v>
      </c>
      <c r="Y218">
        <v>0</v>
      </c>
      <c r="Z218">
        <v>0</v>
      </c>
      <c r="AA218">
        <v>0</v>
      </c>
      <c r="AB218">
        <v>0</v>
      </c>
      <c r="AC218">
        <v>0</v>
      </c>
      <c r="AD218">
        <v>0</v>
      </c>
      <c r="AE218">
        <v>0</v>
      </c>
      <c r="AF218">
        <v>0</v>
      </c>
      <c r="AG218">
        <v>0</v>
      </c>
      <c r="AH218">
        <v>0</v>
      </c>
      <c r="AI218">
        <v>0</v>
      </c>
      <c r="AJ218">
        <v>0</v>
      </c>
      <c r="AK218">
        <v>0</v>
      </c>
      <c r="AL218">
        <v>0</v>
      </c>
      <c r="AM218">
        <v>0</v>
      </c>
      <c r="AN218">
        <v>0</v>
      </c>
      <c r="AO218">
        <v>0</v>
      </c>
      <c r="AP218">
        <v>0</v>
      </c>
      <c r="AQ218">
        <v>0</v>
      </c>
      <c r="AR218">
        <v>0</v>
      </c>
      <c r="AS218">
        <v>0</v>
      </c>
      <c r="AT218">
        <v>0</v>
      </c>
    </row>
    <row r="219" spans="1:46" x14ac:dyDescent="0.45">
      <c r="A219" t="s">
        <v>10</v>
      </c>
      <c r="B219">
        <v>1</v>
      </c>
      <c r="C219">
        <v>3</v>
      </c>
      <c r="D219">
        <v>1030</v>
      </c>
      <c r="E219">
        <v>0</v>
      </c>
      <c r="F219">
        <v>0</v>
      </c>
      <c r="G219">
        <v>0</v>
      </c>
      <c r="H219">
        <v>0</v>
      </c>
      <c r="I219">
        <v>0</v>
      </c>
      <c r="J219">
        <v>2300</v>
      </c>
      <c r="K219">
        <v>-2300</v>
      </c>
      <c r="L219">
        <v>6763</v>
      </c>
      <c r="M219">
        <v>-6763</v>
      </c>
      <c r="N219">
        <v>0</v>
      </c>
      <c r="O219">
        <v>0</v>
      </c>
      <c r="P219">
        <v>0</v>
      </c>
      <c r="Q219">
        <v>0</v>
      </c>
      <c r="R219">
        <v>0</v>
      </c>
      <c r="S219">
        <v>0</v>
      </c>
      <c r="T219">
        <v>0</v>
      </c>
      <c r="U219">
        <v>0</v>
      </c>
      <c r="V219">
        <v>0</v>
      </c>
      <c r="W219">
        <v>0</v>
      </c>
      <c r="X219">
        <v>0</v>
      </c>
      <c r="Y219">
        <v>0</v>
      </c>
      <c r="Z219">
        <v>0</v>
      </c>
      <c r="AA219">
        <v>0</v>
      </c>
      <c r="AB219">
        <v>0</v>
      </c>
      <c r="AC219">
        <v>0</v>
      </c>
      <c r="AD219">
        <v>0</v>
      </c>
      <c r="AE219">
        <v>0</v>
      </c>
      <c r="AF219">
        <v>0</v>
      </c>
      <c r="AG219">
        <v>0</v>
      </c>
      <c r="AH219">
        <v>0</v>
      </c>
      <c r="AI219">
        <v>0</v>
      </c>
      <c r="AJ219">
        <v>0</v>
      </c>
      <c r="AK219">
        <v>0</v>
      </c>
      <c r="AL219">
        <v>0</v>
      </c>
      <c r="AM219">
        <v>0</v>
      </c>
      <c r="AN219">
        <v>0</v>
      </c>
      <c r="AO219">
        <v>0</v>
      </c>
      <c r="AP219">
        <v>0</v>
      </c>
      <c r="AQ219">
        <v>0</v>
      </c>
      <c r="AR219">
        <v>0</v>
      </c>
      <c r="AS219">
        <v>0</v>
      </c>
      <c r="AT219">
        <v>0</v>
      </c>
    </row>
    <row r="220" spans="1:46" x14ac:dyDescent="0.45">
      <c r="A220" t="s">
        <v>10</v>
      </c>
      <c r="B220">
        <v>1</v>
      </c>
      <c r="C220">
        <v>3</v>
      </c>
      <c r="D220">
        <v>1031</v>
      </c>
      <c r="E220">
        <v>0</v>
      </c>
      <c r="F220">
        <v>-249679.38</v>
      </c>
      <c r="G220">
        <v>-124864.42</v>
      </c>
      <c r="H220">
        <v>200151.84</v>
      </c>
      <c r="I220">
        <v>150170.76</v>
      </c>
      <c r="J220">
        <v>-99809.3</v>
      </c>
      <c r="K220">
        <v>225162.55</v>
      </c>
      <c r="L220">
        <v>-274824.88</v>
      </c>
      <c r="M220">
        <v>200138.88</v>
      </c>
      <c r="N220">
        <v>-149831.84</v>
      </c>
      <c r="O220">
        <v>-99855.84</v>
      </c>
      <c r="P220">
        <v>-249924.72</v>
      </c>
      <c r="Q220">
        <v>-149985.51</v>
      </c>
      <c r="R220">
        <v>0</v>
      </c>
      <c r="S220">
        <v>0</v>
      </c>
      <c r="T220">
        <v>0</v>
      </c>
      <c r="U220">
        <v>0</v>
      </c>
      <c r="V220">
        <v>0</v>
      </c>
      <c r="W220">
        <v>0</v>
      </c>
      <c r="X220">
        <v>0</v>
      </c>
      <c r="Y220">
        <v>0</v>
      </c>
      <c r="Z220">
        <v>0</v>
      </c>
      <c r="AA220">
        <v>0</v>
      </c>
      <c r="AB220">
        <v>0</v>
      </c>
      <c r="AC220">
        <v>0</v>
      </c>
      <c r="AD220">
        <v>0</v>
      </c>
      <c r="AE220">
        <v>0</v>
      </c>
      <c r="AF220">
        <v>0</v>
      </c>
      <c r="AG220">
        <v>0</v>
      </c>
      <c r="AH220">
        <v>0</v>
      </c>
      <c r="AI220">
        <v>0</v>
      </c>
      <c r="AJ220">
        <v>0</v>
      </c>
      <c r="AK220">
        <v>0</v>
      </c>
      <c r="AL220">
        <v>0</v>
      </c>
      <c r="AM220">
        <v>0</v>
      </c>
      <c r="AN220">
        <v>0</v>
      </c>
      <c r="AO220">
        <v>0</v>
      </c>
      <c r="AP220">
        <v>0</v>
      </c>
      <c r="AQ220">
        <v>0</v>
      </c>
      <c r="AR220">
        <v>0</v>
      </c>
      <c r="AS220">
        <v>0</v>
      </c>
      <c r="AT220">
        <v>0</v>
      </c>
    </row>
    <row r="221" spans="1:46" x14ac:dyDescent="0.45">
      <c r="A221" t="s">
        <v>10</v>
      </c>
      <c r="B221">
        <v>1</v>
      </c>
      <c r="C221">
        <v>3</v>
      </c>
      <c r="D221">
        <v>1032</v>
      </c>
      <c r="E221">
        <v>0</v>
      </c>
      <c r="F221">
        <v>-259694.92</v>
      </c>
      <c r="G221">
        <v>-59834.35</v>
      </c>
      <c r="H221">
        <v>550243.78</v>
      </c>
      <c r="I221">
        <v>500000</v>
      </c>
      <c r="J221">
        <v>1102.97</v>
      </c>
      <c r="K221">
        <v>-1104837.95</v>
      </c>
      <c r="L221">
        <v>99.82</v>
      </c>
      <c r="M221">
        <v>480119.68</v>
      </c>
      <c r="N221">
        <v>-659744.05000000005</v>
      </c>
      <c r="O221">
        <v>1500241.3</v>
      </c>
      <c r="P221">
        <v>-559386.74</v>
      </c>
      <c r="Q221">
        <v>-340631.84</v>
      </c>
      <c r="R221">
        <v>0</v>
      </c>
      <c r="S221">
        <v>0</v>
      </c>
      <c r="T221">
        <v>0</v>
      </c>
      <c r="U221">
        <v>0</v>
      </c>
      <c r="V221">
        <v>0</v>
      </c>
      <c r="W221">
        <v>0</v>
      </c>
      <c r="X221">
        <v>0</v>
      </c>
      <c r="Y221">
        <v>0</v>
      </c>
      <c r="Z221">
        <v>0</v>
      </c>
      <c r="AA221">
        <v>0</v>
      </c>
      <c r="AB221">
        <v>0</v>
      </c>
      <c r="AC221">
        <v>0</v>
      </c>
      <c r="AD221">
        <v>0</v>
      </c>
      <c r="AE221">
        <v>0</v>
      </c>
      <c r="AF221">
        <v>0</v>
      </c>
      <c r="AG221">
        <v>0</v>
      </c>
      <c r="AH221">
        <v>0</v>
      </c>
      <c r="AI221">
        <v>0</v>
      </c>
      <c r="AJ221">
        <v>0</v>
      </c>
      <c r="AK221">
        <v>0</v>
      </c>
      <c r="AL221">
        <v>0</v>
      </c>
      <c r="AM221">
        <v>0</v>
      </c>
      <c r="AN221">
        <v>0</v>
      </c>
      <c r="AO221">
        <v>0</v>
      </c>
      <c r="AP221">
        <v>0</v>
      </c>
      <c r="AQ221">
        <v>0</v>
      </c>
      <c r="AR221">
        <v>0</v>
      </c>
      <c r="AS221">
        <v>0</v>
      </c>
      <c r="AT221">
        <v>0</v>
      </c>
    </row>
    <row r="222" spans="1:46" x14ac:dyDescent="0.45">
      <c r="A222" t="s">
        <v>10</v>
      </c>
      <c r="B222">
        <v>1</v>
      </c>
      <c r="C222">
        <v>3</v>
      </c>
      <c r="D222">
        <v>1050</v>
      </c>
      <c r="E222">
        <v>0</v>
      </c>
      <c r="F222">
        <v>2105.6</v>
      </c>
      <c r="G222">
        <v>1877.95</v>
      </c>
      <c r="H222">
        <v>902.99</v>
      </c>
      <c r="I222">
        <v>495</v>
      </c>
      <c r="J222">
        <v>495.3</v>
      </c>
      <c r="K222">
        <v>512.12</v>
      </c>
      <c r="L222">
        <v>-1499910.88</v>
      </c>
      <c r="M222">
        <v>0</v>
      </c>
      <c r="N222">
        <v>0</v>
      </c>
      <c r="O222">
        <v>0</v>
      </c>
      <c r="P222">
        <v>0</v>
      </c>
      <c r="Q222">
        <v>0</v>
      </c>
      <c r="R222">
        <v>0</v>
      </c>
      <c r="S222">
        <v>0</v>
      </c>
      <c r="T222">
        <v>0</v>
      </c>
      <c r="U222">
        <v>0</v>
      </c>
      <c r="V222">
        <v>0</v>
      </c>
      <c r="W222">
        <v>0</v>
      </c>
      <c r="X222">
        <v>0</v>
      </c>
      <c r="Y222">
        <v>0</v>
      </c>
      <c r="Z222">
        <v>0</v>
      </c>
      <c r="AA222">
        <v>0</v>
      </c>
      <c r="AB222">
        <v>0</v>
      </c>
      <c r="AC222">
        <v>0</v>
      </c>
      <c r="AD222">
        <v>0</v>
      </c>
      <c r="AE222">
        <v>0</v>
      </c>
      <c r="AF222">
        <v>0</v>
      </c>
      <c r="AG222">
        <v>0</v>
      </c>
      <c r="AH222">
        <v>0</v>
      </c>
      <c r="AI222">
        <v>0</v>
      </c>
      <c r="AJ222">
        <v>0</v>
      </c>
      <c r="AK222">
        <v>0</v>
      </c>
      <c r="AL222">
        <v>0</v>
      </c>
      <c r="AM222">
        <v>0</v>
      </c>
      <c r="AN222">
        <v>0</v>
      </c>
      <c r="AO222">
        <v>0</v>
      </c>
      <c r="AP222">
        <v>0</v>
      </c>
      <c r="AQ222">
        <v>0</v>
      </c>
      <c r="AR222">
        <v>0</v>
      </c>
      <c r="AS222">
        <v>0</v>
      </c>
      <c r="AT222">
        <v>0</v>
      </c>
    </row>
    <row r="223" spans="1:46" x14ac:dyDescent="0.45">
      <c r="A223" t="s">
        <v>10</v>
      </c>
      <c r="B223">
        <v>1</v>
      </c>
      <c r="C223">
        <v>3</v>
      </c>
      <c r="D223">
        <v>1075</v>
      </c>
      <c r="E223">
        <v>0</v>
      </c>
      <c r="F223">
        <v>3092.85</v>
      </c>
      <c r="G223">
        <v>3306.14</v>
      </c>
      <c r="H223">
        <v>3412.8</v>
      </c>
      <c r="I223">
        <v>3092.85</v>
      </c>
      <c r="J223">
        <v>3199.49</v>
      </c>
      <c r="K223">
        <v>3092.85</v>
      </c>
      <c r="L223">
        <v>1502692.69</v>
      </c>
      <c r="M223">
        <v>1261.3</v>
      </c>
      <c r="N223">
        <v>-1795734.6</v>
      </c>
      <c r="O223">
        <v>-1498146.96</v>
      </c>
      <c r="P223">
        <v>810.86</v>
      </c>
      <c r="Q223">
        <v>894.86</v>
      </c>
      <c r="R223">
        <v>0</v>
      </c>
      <c r="S223">
        <v>0</v>
      </c>
      <c r="T223">
        <v>0</v>
      </c>
      <c r="U223">
        <v>0</v>
      </c>
      <c r="V223">
        <v>0</v>
      </c>
      <c r="W223">
        <v>0</v>
      </c>
      <c r="X223">
        <v>0</v>
      </c>
      <c r="Y223">
        <v>0</v>
      </c>
      <c r="Z223">
        <v>0</v>
      </c>
      <c r="AA223">
        <v>0</v>
      </c>
      <c r="AB223">
        <v>0</v>
      </c>
      <c r="AC223">
        <v>0</v>
      </c>
      <c r="AD223">
        <v>0</v>
      </c>
      <c r="AE223">
        <v>0</v>
      </c>
      <c r="AF223">
        <v>0</v>
      </c>
      <c r="AG223">
        <v>0</v>
      </c>
      <c r="AH223">
        <v>0</v>
      </c>
      <c r="AI223">
        <v>0</v>
      </c>
      <c r="AJ223">
        <v>0</v>
      </c>
      <c r="AK223">
        <v>0</v>
      </c>
      <c r="AL223">
        <v>0</v>
      </c>
      <c r="AM223">
        <v>0</v>
      </c>
      <c r="AN223">
        <v>0</v>
      </c>
      <c r="AO223">
        <v>0</v>
      </c>
      <c r="AP223">
        <v>0</v>
      </c>
      <c r="AQ223">
        <v>0</v>
      </c>
      <c r="AR223">
        <v>0</v>
      </c>
      <c r="AS223">
        <v>0</v>
      </c>
      <c r="AT223">
        <v>0</v>
      </c>
    </row>
    <row r="224" spans="1:46" x14ac:dyDescent="0.45">
      <c r="A224" t="s">
        <v>10</v>
      </c>
      <c r="B224">
        <v>1</v>
      </c>
      <c r="C224">
        <v>3</v>
      </c>
      <c r="D224">
        <v>1076</v>
      </c>
      <c r="E224">
        <v>0</v>
      </c>
      <c r="F224">
        <v>2942.8</v>
      </c>
      <c r="G224">
        <v>3145.76</v>
      </c>
      <c r="H224">
        <v>3247.24</v>
      </c>
      <c r="I224">
        <v>2942.8</v>
      </c>
      <c r="J224">
        <v>3044.28</v>
      </c>
      <c r="K224">
        <v>-422706.34</v>
      </c>
      <c r="L224">
        <v>2136.0500000000002</v>
      </c>
      <c r="M224">
        <v>1882.22</v>
      </c>
      <c r="N224">
        <v>2010.31</v>
      </c>
      <c r="O224">
        <v>1816.54</v>
      </c>
      <c r="P224">
        <v>1671.17</v>
      </c>
      <c r="Q224">
        <v>2401.23</v>
      </c>
      <c r="R224">
        <v>0</v>
      </c>
      <c r="S224">
        <v>0</v>
      </c>
      <c r="T224">
        <v>0</v>
      </c>
      <c r="U224">
        <v>0</v>
      </c>
      <c r="V224">
        <v>0</v>
      </c>
      <c r="W224">
        <v>0</v>
      </c>
      <c r="X224">
        <v>0</v>
      </c>
      <c r="Y224">
        <v>0</v>
      </c>
      <c r="Z224">
        <v>0</v>
      </c>
      <c r="AA224">
        <v>0</v>
      </c>
      <c r="AB224">
        <v>0</v>
      </c>
      <c r="AC224">
        <v>0</v>
      </c>
      <c r="AD224">
        <v>0</v>
      </c>
      <c r="AE224">
        <v>0</v>
      </c>
      <c r="AF224">
        <v>0</v>
      </c>
      <c r="AG224">
        <v>0</v>
      </c>
      <c r="AH224">
        <v>0</v>
      </c>
      <c r="AI224">
        <v>0</v>
      </c>
      <c r="AJ224">
        <v>0</v>
      </c>
      <c r="AK224">
        <v>0</v>
      </c>
      <c r="AL224">
        <v>0</v>
      </c>
      <c r="AM224">
        <v>0</v>
      </c>
      <c r="AN224">
        <v>0</v>
      </c>
      <c r="AO224">
        <v>0</v>
      </c>
      <c r="AP224">
        <v>0</v>
      </c>
      <c r="AQ224">
        <v>0</v>
      </c>
      <c r="AR224">
        <v>0</v>
      </c>
      <c r="AS224">
        <v>0</v>
      </c>
      <c r="AT224">
        <v>0</v>
      </c>
    </row>
    <row r="225" spans="1:46" x14ac:dyDescent="0.45">
      <c r="A225" t="s">
        <v>10</v>
      </c>
      <c r="B225">
        <v>1</v>
      </c>
      <c r="C225">
        <v>3</v>
      </c>
      <c r="D225">
        <v>1077</v>
      </c>
      <c r="E225">
        <v>0</v>
      </c>
      <c r="F225">
        <v>0</v>
      </c>
      <c r="G225">
        <v>0</v>
      </c>
      <c r="H225">
        <v>0</v>
      </c>
      <c r="I225">
        <v>423.74</v>
      </c>
      <c r="J225">
        <v>0</v>
      </c>
      <c r="K225">
        <v>0</v>
      </c>
      <c r="L225">
        <v>0</v>
      </c>
      <c r="M225">
        <v>0</v>
      </c>
      <c r="N225">
        <v>0</v>
      </c>
      <c r="O225">
        <v>0</v>
      </c>
      <c r="P225">
        <v>0</v>
      </c>
      <c r="Q225">
        <v>0</v>
      </c>
      <c r="R225">
        <v>0</v>
      </c>
      <c r="S225">
        <v>0</v>
      </c>
      <c r="T225">
        <v>0</v>
      </c>
      <c r="U225">
        <v>0</v>
      </c>
      <c r="V225">
        <v>0</v>
      </c>
      <c r="W225">
        <v>0</v>
      </c>
      <c r="X225">
        <v>0</v>
      </c>
      <c r="Y225">
        <v>0</v>
      </c>
      <c r="Z225">
        <v>0</v>
      </c>
      <c r="AA225">
        <v>0</v>
      </c>
      <c r="AB225">
        <v>0</v>
      </c>
      <c r="AC225">
        <v>0</v>
      </c>
      <c r="AD225">
        <v>0</v>
      </c>
      <c r="AE225">
        <v>0</v>
      </c>
      <c r="AF225">
        <v>0</v>
      </c>
      <c r="AG225">
        <v>0</v>
      </c>
      <c r="AH225">
        <v>0</v>
      </c>
      <c r="AI225">
        <v>0</v>
      </c>
      <c r="AJ225">
        <v>0</v>
      </c>
      <c r="AK225">
        <v>0</v>
      </c>
      <c r="AL225">
        <v>0</v>
      </c>
      <c r="AM225">
        <v>0</v>
      </c>
      <c r="AN225">
        <v>0</v>
      </c>
      <c r="AO225">
        <v>0</v>
      </c>
      <c r="AP225">
        <v>0</v>
      </c>
      <c r="AQ225">
        <v>0</v>
      </c>
      <c r="AR225">
        <v>0</v>
      </c>
      <c r="AS225">
        <v>0</v>
      </c>
      <c r="AT225">
        <v>0</v>
      </c>
    </row>
    <row r="226" spans="1:46" x14ac:dyDescent="0.45">
      <c r="A226" t="s">
        <v>10</v>
      </c>
      <c r="B226">
        <v>1</v>
      </c>
      <c r="C226">
        <v>3</v>
      </c>
      <c r="D226">
        <v>1080</v>
      </c>
      <c r="E226">
        <v>0</v>
      </c>
      <c r="F226">
        <v>2253.73</v>
      </c>
      <c r="G226">
        <v>-198114.42</v>
      </c>
      <c r="H226">
        <v>0</v>
      </c>
      <c r="I226">
        <v>0</v>
      </c>
      <c r="J226">
        <v>-9.9499999999999993</v>
      </c>
      <c r="K226">
        <v>0</v>
      </c>
      <c r="L226">
        <v>0</v>
      </c>
      <c r="M226">
        <v>0</v>
      </c>
      <c r="N226">
        <v>860000</v>
      </c>
      <c r="O226">
        <v>-848696.3</v>
      </c>
      <c r="P226">
        <v>-15433.83</v>
      </c>
      <c r="Q226">
        <v>28471.99</v>
      </c>
      <c r="R226">
        <v>0</v>
      </c>
      <c r="S226">
        <v>0</v>
      </c>
      <c r="T226">
        <v>0</v>
      </c>
      <c r="U226">
        <v>0</v>
      </c>
      <c r="V226">
        <v>0</v>
      </c>
      <c r="W226">
        <v>0</v>
      </c>
      <c r="X226">
        <v>0</v>
      </c>
      <c r="Y226">
        <v>0</v>
      </c>
      <c r="Z226">
        <v>0</v>
      </c>
      <c r="AA226">
        <v>0</v>
      </c>
      <c r="AB226">
        <v>0</v>
      </c>
      <c r="AC226">
        <v>0</v>
      </c>
      <c r="AD226">
        <v>0</v>
      </c>
      <c r="AE226">
        <v>0</v>
      </c>
      <c r="AF226">
        <v>0</v>
      </c>
      <c r="AG226">
        <v>0</v>
      </c>
      <c r="AH226">
        <v>0</v>
      </c>
      <c r="AI226">
        <v>0</v>
      </c>
      <c r="AJ226">
        <v>0</v>
      </c>
      <c r="AK226">
        <v>0</v>
      </c>
      <c r="AL226">
        <v>0</v>
      </c>
      <c r="AM226">
        <v>0</v>
      </c>
      <c r="AN226">
        <v>0</v>
      </c>
      <c r="AO226">
        <v>0</v>
      </c>
      <c r="AP226">
        <v>0</v>
      </c>
      <c r="AQ226">
        <v>0</v>
      </c>
      <c r="AR226">
        <v>0</v>
      </c>
      <c r="AS226">
        <v>0</v>
      </c>
      <c r="AT226">
        <v>0</v>
      </c>
    </row>
    <row r="227" spans="1:46" x14ac:dyDescent="0.45">
      <c r="A227" t="s">
        <v>10</v>
      </c>
      <c r="B227">
        <v>1</v>
      </c>
      <c r="C227">
        <v>3</v>
      </c>
      <c r="D227">
        <v>1085</v>
      </c>
      <c r="E227">
        <v>0</v>
      </c>
      <c r="F227">
        <v>155.57</v>
      </c>
      <c r="G227">
        <v>58.06</v>
      </c>
      <c r="H227">
        <v>-13461.19</v>
      </c>
      <c r="I227">
        <v>-26550.46</v>
      </c>
      <c r="J227">
        <v>33.46</v>
      </c>
      <c r="K227">
        <v>34.57</v>
      </c>
      <c r="L227">
        <v>-1521.44</v>
      </c>
      <c r="M227">
        <v>36481.17</v>
      </c>
      <c r="N227">
        <v>40.67</v>
      </c>
      <c r="O227">
        <v>40.67</v>
      </c>
      <c r="P227">
        <v>38.049999999999997</v>
      </c>
      <c r="Q227">
        <v>-50396.15</v>
      </c>
      <c r="R227">
        <v>0</v>
      </c>
      <c r="S227">
        <v>0</v>
      </c>
      <c r="T227">
        <v>0</v>
      </c>
      <c r="U227">
        <v>0</v>
      </c>
      <c r="V227">
        <v>0</v>
      </c>
      <c r="W227">
        <v>0</v>
      </c>
      <c r="X227">
        <v>0</v>
      </c>
      <c r="Y227">
        <v>0</v>
      </c>
      <c r="Z227">
        <v>0</v>
      </c>
      <c r="AA227">
        <v>0</v>
      </c>
      <c r="AB227">
        <v>0</v>
      </c>
      <c r="AC227">
        <v>0</v>
      </c>
      <c r="AD227">
        <v>0</v>
      </c>
      <c r="AE227">
        <v>0</v>
      </c>
      <c r="AF227">
        <v>0</v>
      </c>
      <c r="AG227">
        <v>0</v>
      </c>
      <c r="AH227">
        <v>0</v>
      </c>
      <c r="AI227">
        <v>0</v>
      </c>
      <c r="AJ227">
        <v>0</v>
      </c>
      <c r="AK227">
        <v>0</v>
      </c>
      <c r="AL227">
        <v>0</v>
      </c>
      <c r="AM227">
        <v>0</v>
      </c>
      <c r="AN227">
        <v>0</v>
      </c>
      <c r="AO227">
        <v>0</v>
      </c>
      <c r="AP227">
        <v>0</v>
      </c>
      <c r="AQ227">
        <v>0</v>
      </c>
      <c r="AR227">
        <v>0</v>
      </c>
      <c r="AS227">
        <v>0</v>
      </c>
      <c r="AT227">
        <v>0</v>
      </c>
    </row>
    <row r="228" spans="1:46" x14ac:dyDescent="0.45">
      <c r="A228" t="s">
        <v>10</v>
      </c>
      <c r="B228">
        <v>1</v>
      </c>
      <c r="C228">
        <v>3</v>
      </c>
      <c r="D228">
        <v>1086</v>
      </c>
      <c r="E228">
        <v>0</v>
      </c>
      <c r="F228">
        <v>143.63</v>
      </c>
      <c r="G228">
        <v>156.94999999999999</v>
      </c>
      <c r="H228">
        <v>-36395.1</v>
      </c>
      <c r="I228">
        <v>-71784.600000000006</v>
      </c>
      <c r="J228">
        <v>90.44</v>
      </c>
      <c r="K228">
        <v>93.46</v>
      </c>
      <c r="L228">
        <v>-4113.5200000000004</v>
      </c>
      <c r="M228">
        <v>98634.31</v>
      </c>
      <c r="N228">
        <v>109.99</v>
      </c>
      <c r="O228">
        <v>109.99</v>
      </c>
      <c r="P228">
        <v>102.89</v>
      </c>
      <c r="Q228">
        <v>-136256.25</v>
      </c>
      <c r="R228">
        <v>0</v>
      </c>
      <c r="S228">
        <v>0</v>
      </c>
      <c r="T228">
        <v>0</v>
      </c>
      <c r="U228">
        <v>0</v>
      </c>
      <c r="V228">
        <v>0</v>
      </c>
      <c r="W228">
        <v>0</v>
      </c>
      <c r="X228">
        <v>0</v>
      </c>
      <c r="Y228">
        <v>0</v>
      </c>
      <c r="Z228">
        <v>0</v>
      </c>
      <c r="AA228">
        <v>0</v>
      </c>
      <c r="AB228">
        <v>0</v>
      </c>
      <c r="AC228">
        <v>0</v>
      </c>
      <c r="AD228">
        <v>0</v>
      </c>
      <c r="AE228">
        <v>0</v>
      </c>
      <c r="AF228">
        <v>0</v>
      </c>
      <c r="AG228">
        <v>0</v>
      </c>
      <c r="AH228">
        <v>0</v>
      </c>
      <c r="AI228">
        <v>0</v>
      </c>
      <c r="AJ228">
        <v>0</v>
      </c>
      <c r="AK228">
        <v>0</v>
      </c>
      <c r="AL228">
        <v>0</v>
      </c>
      <c r="AM228">
        <v>0</v>
      </c>
      <c r="AN228">
        <v>0</v>
      </c>
      <c r="AO228">
        <v>0</v>
      </c>
      <c r="AP228">
        <v>0</v>
      </c>
      <c r="AQ228">
        <v>0</v>
      </c>
      <c r="AR228">
        <v>0</v>
      </c>
      <c r="AS228">
        <v>0</v>
      </c>
      <c r="AT228">
        <v>0</v>
      </c>
    </row>
    <row r="229" spans="1:46" x14ac:dyDescent="0.45">
      <c r="A229" t="s">
        <v>10</v>
      </c>
      <c r="B229">
        <v>1</v>
      </c>
      <c r="C229">
        <v>3</v>
      </c>
      <c r="D229">
        <v>1090</v>
      </c>
      <c r="E229">
        <v>0</v>
      </c>
      <c r="F229">
        <v>0</v>
      </c>
      <c r="G229">
        <v>0</v>
      </c>
      <c r="H229">
        <v>0</v>
      </c>
      <c r="I229">
        <v>0</v>
      </c>
      <c r="J229">
        <v>0</v>
      </c>
      <c r="K229">
        <v>0</v>
      </c>
      <c r="L229">
        <v>0</v>
      </c>
      <c r="M229">
        <v>0</v>
      </c>
      <c r="N229">
        <v>0</v>
      </c>
      <c r="O229">
        <v>0</v>
      </c>
      <c r="P229">
        <v>0</v>
      </c>
      <c r="Q229">
        <v>0</v>
      </c>
      <c r="R229">
        <v>0</v>
      </c>
      <c r="S229">
        <v>0</v>
      </c>
      <c r="T229">
        <v>0</v>
      </c>
      <c r="U229">
        <v>0</v>
      </c>
      <c r="V229">
        <v>0</v>
      </c>
      <c r="W229">
        <v>0</v>
      </c>
      <c r="X229">
        <v>0</v>
      </c>
      <c r="Y229">
        <v>0</v>
      </c>
      <c r="Z229">
        <v>0</v>
      </c>
      <c r="AA229">
        <v>0</v>
      </c>
      <c r="AB229">
        <v>0</v>
      </c>
      <c r="AC229">
        <v>0</v>
      </c>
      <c r="AD229">
        <v>0</v>
      </c>
      <c r="AE229">
        <v>0</v>
      </c>
      <c r="AF229">
        <v>0</v>
      </c>
      <c r="AG229">
        <v>0</v>
      </c>
      <c r="AH229">
        <v>0</v>
      </c>
      <c r="AI229">
        <v>0</v>
      </c>
      <c r="AJ229">
        <v>0</v>
      </c>
      <c r="AK229">
        <v>0</v>
      </c>
      <c r="AL229">
        <v>0</v>
      </c>
      <c r="AM229">
        <v>0</v>
      </c>
      <c r="AN229">
        <v>0</v>
      </c>
      <c r="AO229">
        <v>0</v>
      </c>
      <c r="AP229">
        <v>0</v>
      </c>
      <c r="AQ229">
        <v>0</v>
      </c>
      <c r="AR229">
        <v>0</v>
      </c>
      <c r="AS229">
        <v>0</v>
      </c>
      <c r="AT229">
        <v>0</v>
      </c>
    </row>
    <row r="230" spans="1:46" x14ac:dyDescent="0.45">
      <c r="A230" t="s">
        <v>10</v>
      </c>
      <c r="B230">
        <v>1</v>
      </c>
      <c r="C230">
        <v>3</v>
      </c>
      <c r="D230">
        <v>1091</v>
      </c>
      <c r="E230">
        <v>0</v>
      </c>
      <c r="F230">
        <v>0</v>
      </c>
      <c r="G230">
        <v>0</v>
      </c>
      <c r="H230">
        <v>0</v>
      </c>
      <c r="I230">
        <v>0</v>
      </c>
      <c r="J230">
        <v>0</v>
      </c>
      <c r="K230">
        <v>0</v>
      </c>
      <c r="L230">
        <v>0</v>
      </c>
      <c r="M230">
        <v>0</v>
      </c>
      <c r="N230">
        <v>-206426.48</v>
      </c>
      <c r="O230">
        <v>143056.68</v>
      </c>
      <c r="P230">
        <v>33870.17</v>
      </c>
      <c r="Q230">
        <v>68852.55</v>
      </c>
      <c r="R230">
        <v>0</v>
      </c>
      <c r="S230">
        <v>0</v>
      </c>
      <c r="T230">
        <v>0</v>
      </c>
      <c r="U230">
        <v>0</v>
      </c>
      <c r="V230">
        <v>0</v>
      </c>
      <c r="W230">
        <v>0</v>
      </c>
      <c r="X230">
        <v>0</v>
      </c>
      <c r="Y230">
        <v>0</v>
      </c>
      <c r="Z230">
        <v>0</v>
      </c>
      <c r="AA230">
        <v>0</v>
      </c>
      <c r="AB230">
        <v>0</v>
      </c>
      <c r="AC230">
        <v>0</v>
      </c>
      <c r="AD230">
        <v>0</v>
      </c>
      <c r="AE230">
        <v>0</v>
      </c>
      <c r="AF230">
        <v>0</v>
      </c>
      <c r="AG230">
        <v>0</v>
      </c>
      <c r="AH230">
        <v>0</v>
      </c>
      <c r="AI230">
        <v>0</v>
      </c>
      <c r="AJ230">
        <v>0</v>
      </c>
      <c r="AK230">
        <v>0</v>
      </c>
      <c r="AL230">
        <v>0</v>
      </c>
      <c r="AM230">
        <v>0</v>
      </c>
      <c r="AN230">
        <v>0</v>
      </c>
      <c r="AO230">
        <v>0</v>
      </c>
      <c r="AP230">
        <v>0</v>
      </c>
      <c r="AQ230">
        <v>0</v>
      </c>
      <c r="AR230">
        <v>0</v>
      </c>
      <c r="AS230">
        <v>0</v>
      </c>
      <c r="AT230">
        <v>0</v>
      </c>
    </row>
    <row r="231" spans="1:46" x14ac:dyDescent="0.45">
      <c r="A231" t="s">
        <v>10</v>
      </c>
      <c r="B231">
        <v>1</v>
      </c>
      <c r="C231">
        <v>3</v>
      </c>
      <c r="D231">
        <v>1100</v>
      </c>
      <c r="E231">
        <v>0</v>
      </c>
      <c r="F231">
        <v>737874.16</v>
      </c>
      <c r="G231">
        <v>-294183.09999999998</v>
      </c>
      <c r="H231">
        <v>125033.25</v>
      </c>
      <c r="I231">
        <v>-124267.29</v>
      </c>
      <c r="J231">
        <v>24134.11</v>
      </c>
      <c r="K231">
        <v>50242.99</v>
      </c>
      <c r="L231">
        <v>49804.36</v>
      </c>
      <c r="M231">
        <v>-204727.05</v>
      </c>
      <c r="N231">
        <v>-27909.96</v>
      </c>
      <c r="O231">
        <v>74661.759999999995</v>
      </c>
      <c r="P231">
        <v>1118.29</v>
      </c>
      <c r="Q231">
        <v>10233.370000000001</v>
      </c>
      <c r="R231">
        <v>0</v>
      </c>
      <c r="S231">
        <v>0</v>
      </c>
      <c r="T231">
        <v>0</v>
      </c>
      <c r="U231">
        <v>0</v>
      </c>
      <c r="V231">
        <v>0</v>
      </c>
      <c r="W231">
        <v>0</v>
      </c>
      <c r="X231">
        <v>0</v>
      </c>
      <c r="Y231">
        <v>0</v>
      </c>
      <c r="Z231">
        <v>0</v>
      </c>
      <c r="AA231">
        <v>0</v>
      </c>
      <c r="AB231">
        <v>0</v>
      </c>
      <c r="AC231">
        <v>0</v>
      </c>
      <c r="AD231">
        <v>0</v>
      </c>
      <c r="AE231">
        <v>0</v>
      </c>
      <c r="AF231">
        <v>0</v>
      </c>
      <c r="AG231">
        <v>0</v>
      </c>
      <c r="AH231">
        <v>0</v>
      </c>
      <c r="AI231">
        <v>0</v>
      </c>
      <c r="AJ231">
        <v>0</v>
      </c>
      <c r="AK231">
        <v>0</v>
      </c>
      <c r="AL231">
        <v>0</v>
      </c>
      <c r="AM231">
        <v>0</v>
      </c>
      <c r="AN231">
        <v>0</v>
      </c>
      <c r="AO231">
        <v>0</v>
      </c>
      <c r="AP231">
        <v>0</v>
      </c>
      <c r="AQ231">
        <v>0</v>
      </c>
      <c r="AR231">
        <v>0</v>
      </c>
      <c r="AS231">
        <v>0</v>
      </c>
      <c r="AT231">
        <v>0</v>
      </c>
    </row>
    <row r="232" spans="1:46" x14ac:dyDescent="0.45">
      <c r="A232" t="s">
        <v>10</v>
      </c>
      <c r="B232">
        <v>1</v>
      </c>
      <c r="C232">
        <v>3</v>
      </c>
      <c r="D232">
        <v>1101</v>
      </c>
      <c r="E232">
        <v>0</v>
      </c>
      <c r="F232">
        <v>2436658.96</v>
      </c>
      <c r="G232">
        <v>-403871.35</v>
      </c>
      <c r="H232">
        <v>403212.75</v>
      </c>
      <c r="I232">
        <v>-680716.13</v>
      </c>
      <c r="J232">
        <v>89749.97</v>
      </c>
      <c r="K232">
        <v>197525.85</v>
      </c>
      <c r="L232">
        <v>415912.58</v>
      </c>
      <c r="M232">
        <v>-428062.81</v>
      </c>
      <c r="N232">
        <v>-200650</v>
      </c>
      <c r="O232">
        <v>-9767.1299999999992</v>
      </c>
      <c r="P232">
        <v>-12300.03</v>
      </c>
      <c r="Q232">
        <v>-20122.29</v>
      </c>
      <c r="R232">
        <v>0</v>
      </c>
      <c r="S232">
        <v>0</v>
      </c>
      <c r="T232">
        <v>0</v>
      </c>
      <c r="U232">
        <v>0</v>
      </c>
      <c r="V232">
        <v>0</v>
      </c>
      <c r="W232">
        <v>0</v>
      </c>
      <c r="X232">
        <v>0</v>
      </c>
      <c r="Y232">
        <v>0</v>
      </c>
      <c r="Z232">
        <v>0</v>
      </c>
      <c r="AA232">
        <v>0</v>
      </c>
      <c r="AB232">
        <v>0</v>
      </c>
      <c r="AC232">
        <v>0</v>
      </c>
      <c r="AD232">
        <v>0</v>
      </c>
      <c r="AE232">
        <v>0</v>
      </c>
      <c r="AF232">
        <v>0</v>
      </c>
      <c r="AG232">
        <v>0</v>
      </c>
      <c r="AH232">
        <v>0</v>
      </c>
      <c r="AI232">
        <v>0</v>
      </c>
      <c r="AJ232">
        <v>0</v>
      </c>
      <c r="AK232">
        <v>0</v>
      </c>
      <c r="AL232">
        <v>0</v>
      </c>
      <c r="AM232">
        <v>0</v>
      </c>
      <c r="AN232">
        <v>0</v>
      </c>
      <c r="AO232">
        <v>0</v>
      </c>
      <c r="AP232">
        <v>0</v>
      </c>
      <c r="AQ232">
        <v>0</v>
      </c>
      <c r="AR232">
        <v>0</v>
      </c>
      <c r="AS232">
        <v>0</v>
      </c>
      <c r="AT232">
        <v>0</v>
      </c>
    </row>
    <row r="233" spans="1:46" x14ac:dyDescent="0.45">
      <c r="A233" t="s">
        <v>10</v>
      </c>
      <c r="B233">
        <v>1</v>
      </c>
      <c r="C233">
        <v>3</v>
      </c>
      <c r="D233">
        <v>1103</v>
      </c>
      <c r="E233">
        <v>0</v>
      </c>
      <c r="F233">
        <v>106281.87</v>
      </c>
      <c r="G233">
        <v>-28183.74</v>
      </c>
      <c r="H233">
        <v>15954.82</v>
      </c>
      <c r="I233">
        <v>-12275.25</v>
      </c>
      <c r="J233">
        <v>2553.67</v>
      </c>
      <c r="K233">
        <v>3025.04</v>
      </c>
      <c r="L233">
        <v>5089.79</v>
      </c>
      <c r="M233">
        <v>-22127.62</v>
      </c>
      <c r="N233">
        <v>-2352.25</v>
      </c>
      <c r="O233">
        <v>-2687.63</v>
      </c>
      <c r="P233">
        <v>-10131.200000000001</v>
      </c>
      <c r="Q233">
        <v>19349.57</v>
      </c>
      <c r="R233">
        <v>0</v>
      </c>
      <c r="S233">
        <v>0</v>
      </c>
      <c r="T233">
        <v>0</v>
      </c>
      <c r="U233">
        <v>0</v>
      </c>
      <c r="V233">
        <v>0</v>
      </c>
      <c r="W233">
        <v>0</v>
      </c>
      <c r="X233">
        <v>0</v>
      </c>
      <c r="Y233">
        <v>0</v>
      </c>
      <c r="Z233">
        <v>0</v>
      </c>
      <c r="AA233">
        <v>0</v>
      </c>
      <c r="AB233">
        <v>0</v>
      </c>
      <c r="AC233">
        <v>0</v>
      </c>
      <c r="AD233">
        <v>0</v>
      </c>
      <c r="AE233">
        <v>0</v>
      </c>
      <c r="AF233">
        <v>0</v>
      </c>
      <c r="AG233">
        <v>0</v>
      </c>
      <c r="AH233">
        <v>0</v>
      </c>
      <c r="AI233">
        <v>0</v>
      </c>
      <c r="AJ233">
        <v>0</v>
      </c>
      <c r="AK233">
        <v>0</v>
      </c>
      <c r="AL233">
        <v>0</v>
      </c>
      <c r="AM233">
        <v>0</v>
      </c>
      <c r="AN233">
        <v>0</v>
      </c>
      <c r="AO233">
        <v>0</v>
      </c>
      <c r="AP233">
        <v>0</v>
      </c>
      <c r="AQ233">
        <v>0</v>
      </c>
      <c r="AR233">
        <v>0</v>
      </c>
      <c r="AS233">
        <v>0</v>
      </c>
      <c r="AT233">
        <v>0</v>
      </c>
    </row>
    <row r="234" spans="1:46" x14ac:dyDescent="0.45">
      <c r="A234" t="s">
        <v>10</v>
      </c>
      <c r="B234">
        <v>1</v>
      </c>
      <c r="C234">
        <v>3</v>
      </c>
      <c r="D234">
        <v>1106</v>
      </c>
      <c r="E234">
        <v>0</v>
      </c>
      <c r="F234">
        <v>0</v>
      </c>
      <c r="G234">
        <v>-10000</v>
      </c>
      <c r="H234">
        <v>0</v>
      </c>
      <c r="I234">
        <v>20665.97</v>
      </c>
      <c r="J234">
        <v>0</v>
      </c>
      <c r="K234">
        <v>0</v>
      </c>
      <c r="L234">
        <v>0</v>
      </c>
      <c r="M234">
        <v>0</v>
      </c>
      <c r="N234">
        <v>0</v>
      </c>
      <c r="O234">
        <v>0</v>
      </c>
      <c r="P234">
        <v>0</v>
      </c>
      <c r="Q234">
        <v>0</v>
      </c>
      <c r="R234">
        <v>0</v>
      </c>
      <c r="S234">
        <v>0</v>
      </c>
      <c r="T234">
        <v>0</v>
      </c>
      <c r="U234">
        <v>0</v>
      </c>
      <c r="V234">
        <v>0</v>
      </c>
      <c r="W234">
        <v>0</v>
      </c>
      <c r="X234">
        <v>0</v>
      </c>
      <c r="Y234">
        <v>0</v>
      </c>
      <c r="Z234">
        <v>0</v>
      </c>
      <c r="AA234">
        <v>0</v>
      </c>
      <c r="AB234">
        <v>0</v>
      </c>
      <c r="AC234">
        <v>0</v>
      </c>
      <c r="AD234">
        <v>0</v>
      </c>
      <c r="AE234">
        <v>0</v>
      </c>
      <c r="AF234">
        <v>0</v>
      </c>
      <c r="AG234">
        <v>0</v>
      </c>
      <c r="AH234">
        <v>0</v>
      </c>
      <c r="AI234">
        <v>0</v>
      </c>
      <c r="AJ234">
        <v>0</v>
      </c>
      <c r="AK234">
        <v>0</v>
      </c>
      <c r="AL234">
        <v>0</v>
      </c>
      <c r="AM234">
        <v>0</v>
      </c>
      <c r="AN234">
        <v>0</v>
      </c>
      <c r="AO234">
        <v>0</v>
      </c>
      <c r="AP234">
        <v>0</v>
      </c>
      <c r="AQ234">
        <v>0</v>
      </c>
      <c r="AR234">
        <v>0</v>
      </c>
      <c r="AS234">
        <v>0</v>
      </c>
      <c r="AT234">
        <v>0</v>
      </c>
    </row>
    <row r="235" spans="1:46" x14ac:dyDescent="0.45">
      <c r="A235" t="s">
        <v>10</v>
      </c>
      <c r="B235">
        <v>1</v>
      </c>
      <c r="C235">
        <v>3</v>
      </c>
      <c r="D235">
        <v>1107</v>
      </c>
      <c r="E235">
        <v>0</v>
      </c>
      <c r="F235">
        <v>118780.05</v>
      </c>
      <c r="G235">
        <v>-3867.73</v>
      </c>
      <c r="H235">
        <v>13453.06</v>
      </c>
      <c r="I235">
        <v>-8886.27</v>
      </c>
      <c r="J235">
        <v>2843.57</v>
      </c>
      <c r="K235">
        <v>4980.49</v>
      </c>
      <c r="L235">
        <v>9661.69</v>
      </c>
      <c r="M235">
        <v>-28225.55</v>
      </c>
      <c r="N235">
        <v>56.96</v>
      </c>
      <c r="O235">
        <v>-115.14</v>
      </c>
      <c r="P235">
        <v>-532.65</v>
      </c>
      <c r="Q235">
        <v>17931.27</v>
      </c>
      <c r="R235">
        <v>0</v>
      </c>
      <c r="S235">
        <v>0</v>
      </c>
      <c r="T235">
        <v>0</v>
      </c>
      <c r="U235">
        <v>0</v>
      </c>
      <c r="V235">
        <v>0</v>
      </c>
      <c r="W235">
        <v>0</v>
      </c>
      <c r="X235">
        <v>0</v>
      </c>
      <c r="Y235">
        <v>0</v>
      </c>
      <c r="Z235">
        <v>0</v>
      </c>
      <c r="AA235">
        <v>0</v>
      </c>
      <c r="AB235">
        <v>0</v>
      </c>
      <c r="AC235">
        <v>0</v>
      </c>
      <c r="AD235">
        <v>0</v>
      </c>
      <c r="AE235">
        <v>0</v>
      </c>
      <c r="AF235">
        <v>0</v>
      </c>
      <c r="AG235">
        <v>0</v>
      </c>
      <c r="AH235">
        <v>0</v>
      </c>
      <c r="AI235">
        <v>0</v>
      </c>
      <c r="AJ235">
        <v>0</v>
      </c>
      <c r="AK235">
        <v>0</v>
      </c>
      <c r="AL235">
        <v>0</v>
      </c>
      <c r="AM235">
        <v>0</v>
      </c>
      <c r="AN235">
        <v>0</v>
      </c>
      <c r="AO235">
        <v>0</v>
      </c>
      <c r="AP235">
        <v>0</v>
      </c>
      <c r="AQ235">
        <v>0</v>
      </c>
      <c r="AR235">
        <v>0</v>
      </c>
      <c r="AS235">
        <v>0</v>
      </c>
      <c r="AT235">
        <v>0</v>
      </c>
    </row>
    <row r="236" spans="1:46" x14ac:dyDescent="0.45">
      <c r="A236" t="s">
        <v>10</v>
      </c>
      <c r="B236">
        <v>1</v>
      </c>
      <c r="C236">
        <v>3</v>
      </c>
      <c r="D236">
        <v>1108</v>
      </c>
      <c r="E236">
        <v>0</v>
      </c>
      <c r="F236">
        <v>590358.94999999995</v>
      </c>
      <c r="G236">
        <v>-20835.509999999998</v>
      </c>
      <c r="H236">
        <v>64058</v>
      </c>
      <c r="I236">
        <v>-37077.870000000003</v>
      </c>
      <c r="J236">
        <v>13529.99</v>
      </c>
      <c r="K236">
        <v>23710.5</v>
      </c>
      <c r="L236">
        <v>46004.25</v>
      </c>
      <c r="M236">
        <v>-136552.5</v>
      </c>
      <c r="N236">
        <v>270.5</v>
      </c>
      <c r="O236">
        <v>-548.75</v>
      </c>
      <c r="P236">
        <v>-2552.92</v>
      </c>
      <c r="Q236">
        <v>94648.76</v>
      </c>
      <c r="R236">
        <v>0</v>
      </c>
      <c r="S236">
        <v>0</v>
      </c>
      <c r="T236">
        <v>0</v>
      </c>
      <c r="U236">
        <v>0</v>
      </c>
      <c r="V236">
        <v>0</v>
      </c>
      <c r="W236">
        <v>0</v>
      </c>
      <c r="X236">
        <v>0</v>
      </c>
      <c r="Y236">
        <v>0</v>
      </c>
      <c r="Z236">
        <v>0</v>
      </c>
      <c r="AA236">
        <v>0</v>
      </c>
      <c r="AB236">
        <v>0</v>
      </c>
      <c r="AC236">
        <v>0</v>
      </c>
      <c r="AD236">
        <v>0</v>
      </c>
      <c r="AE236">
        <v>0</v>
      </c>
      <c r="AF236">
        <v>0</v>
      </c>
      <c r="AG236">
        <v>0</v>
      </c>
      <c r="AH236">
        <v>0</v>
      </c>
      <c r="AI236">
        <v>0</v>
      </c>
      <c r="AJ236">
        <v>0</v>
      </c>
      <c r="AK236">
        <v>0</v>
      </c>
      <c r="AL236">
        <v>0</v>
      </c>
      <c r="AM236">
        <v>0</v>
      </c>
      <c r="AN236">
        <v>0</v>
      </c>
      <c r="AO236">
        <v>0</v>
      </c>
      <c r="AP236">
        <v>0</v>
      </c>
      <c r="AQ236">
        <v>0</v>
      </c>
      <c r="AR236">
        <v>0</v>
      </c>
      <c r="AS236">
        <v>0</v>
      </c>
      <c r="AT236">
        <v>0</v>
      </c>
    </row>
    <row r="237" spans="1:46" x14ac:dyDescent="0.45">
      <c r="A237" t="s">
        <v>10</v>
      </c>
      <c r="B237">
        <v>1</v>
      </c>
      <c r="C237">
        <v>3</v>
      </c>
      <c r="D237">
        <v>1109</v>
      </c>
      <c r="E237">
        <v>0</v>
      </c>
      <c r="F237">
        <v>14236.25</v>
      </c>
      <c r="G237">
        <v>7203.75</v>
      </c>
      <c r="H237">
        <v>-293.75</v>
      </c>
      <c r="I237">
        <v>-18510</v>
      </c>
      <c r="J237">
        <v>1156.25</v>
      </c>
      <c r="K237">
        <v>116.25</v>
      </c>
      <c r="L237">
        <v>290</v>
      </c>
      <c r="M237">
        <v>-205</v>
      </c>
      <c r="N237">
        <v>-820</v>
      </c>
      <c r="O237">
        <v>-46.25</v>
      </c>
      <c r="P237">
        <v>-310.47000000000003</v>
      </c>
      <c r="Q237">
        <v>6095</v>
      </c>
      <c r="R237">
        <v>0</v>
      </c>
      <c r="S237">
        <v>0</v>
      </c>
      <c r="T237">
        <v>0</v>
      </c>
      <c r="U237">
        <v>0</v>
      </c>
      <c r="V237">
        <v>0</v>
      </c>
      <c r="W237">
        <v>0</v>
      </c>
      <c r="X237">
        <v>0</v>
      </c>
      <c r="Y237">
        <v>0</v>
      </c>
      <c r="Z237">
        <v>0</v>
      </c>
      <c r="AA237">
        <v>0</v>
      </c>
      <c r="AB237">
        <v>0</v>
      </c>
      <c r="AC237">
        <v>0</v>
      </c>
      <c r="AD237">
        <v>0</v>
      </c>
      <c r="AE237">
        <v>0</v>
      </c>
      <c r="AF237">
        <v>0</v>
      </c>
      <c r="AG237">
        <v>0</v>
      </c>
      <c r="AH237">
        <v>0</v>
      </c>
      <c r="AI237">
        <v>0</v>
      </c>
      <c r="AJ237">
        <v>0</v>
      </c>
      <c r="AK237">
        <v>0</v>
      </c>
      <c r="AL237">
        <v>0</v>
      </c>
      <c r="AM237">
        <v>0</v>
      </c>
      <c r="AN237">
        <v>0</v>
      </c>
      <c r="AO237">
        <v>0</v>
      </c>
      <c r="AP237">
        <v>0</v>
      </c>
      <c r="AQ237">
        <v>0</v>
      </c>
      <c r="AR237">
        <v>0</v>
      </c>
      <c r="AS237">
        <v>0</v>
      </c>
      <c r="AT237">
        <v>0</v>
      </c>
    </row>
    <row r="238" spans="1:46" x14ac:dyDescent="0.45">
      <c r="A238" t="s">
        <v>10</v>
      </c>
      <c r="B238">
        <v>1</v>
      </c>
      <c r="C238">
        <v>3</v>
      </c>
      <c r="D238">
        <v>1110</v>
      </c>
      <c r="E238">
        <v>0</v>
      </c>
      <c r="F238">
        <v>14539.85</v>
      </c>
      <c r="G238">
        <v>5974.95</v>
      </c>
      <c r="H238">
        <v>12803.2</v>
      </c>
      <c r="I238">
        <v>-79443.850000000006</v>
      </c>
      <c r="J238">
        <v>2744.1</v>
      </c>
      <c r="K238">
        <v>4755.75</v>
      </c>
      <c r="L238">
        <v>9200.85</v>
      </c>
      <c r="M238">
        <v>-28309.599999999999</v>
      </c>
      <c r="N238">
        <v>57.7</v>
      </c>
      <c r="O238">
        <v>-107.05</v>
      </c>
      <c r="P238">
        <v>-440.37</v>
      </c>
      <c r="Q238">
        <v>-7989.9</v>
      </c>
      <c r="R238">
        <v>0</v>
      </c>
      <c r="S238">
        <v>0</v>
      </c>
      <c r="T238">
        <v>0</v>
      </c>
      <c r="U238">
        <v>0</v>
      </c>
      <c r="V238">
        <v>0</v>
      </c>
      <c r="W238">
        <v>0</v>
      </c>
      <c r="X238">
        <v>0</v>
      </c>
      <c r="Y238">
        <v>0</v>
      </c>
      <c r="Z238">
        <v>0</v>
      </c>
      <c r="AA238">
        <v>0</v>
      </c>
      <c r="AB238">
        <v>0</v>
      </c>
      <c r="AC238">
        <v>0</v>
      </c>
      <c r="AD238">
        <v>0</v>
      </c>
      <c r="AE238">
        <v>0</v>
      </c>
      <c r="AF238">
        <v>0</v>
      </c>
      <c r="AG238">
        <v>0</v>
      </c>
      <c r="AH238">
        <v>0</v>
      </c>
      <c r="AI238">
        <v>0</v>
      </c>
      <c r="AJ238">
        <v>0</v>
      </c>
      <c r="AK238">
        <v>0</v>
      </c>
      <c r="AL238">
        <v>0</v>
      </c>
      <c r="AM238">
        <v>0</v>
      </c>
      <c r="AN238">
        <v>0</v>
      </c>
      <c r="AO238">
        <v>0</v>
      </c>
      <c r="AP238">
        <v>0</v>
      </c>
      <c r="AQ238">
        <v>0</v>
      </c>
      <c r="AR238">
        <v>0</v>
      </c>
      <c r="AS238">
        <v>0</v>
      </c>
      <c r="AT238">
        <v>0</v>
      </c>
    </row>
    <row r="239" spans="1:46" x14ac:dyDescent="0.45">
      <c r="A239" t="s">
        <v>10</v>
      </c>
      <c r="B239">
        <v>1</v>
      </c>
      <c r="C239">
        <v>3</v>
      </c>
      <c r="D239">
        <v>1111</v>
      </c>
      <c r="E239">
        <v>0</v>
      </c>
      <c r="F239">
        <v>12360.37</v>
      </c>
      <c r="G239">
        <v>5079.34</v>
      </c>
      <c r="H239">
        <v>10884.02</v>
      </c>
      <c r="I239">
        <v>-71025.78</v>
      </c>
      <c r="J239">
        <v>2332.86</v>
      </c>
      <c r="K239">
        <v>4042.99</v>
      </c>
      <c r="L239">
        <v>7821.52</v>
      </c>
      <c r="M239">
        <v>-18562.73</v>
      </c>
      <c r="N239">
        <v>49.02</v>
      </c>
      <c r="O239">
        <v>-91.03</v>
      </c>
      <c r="P239">
        <v>-374.36</v>
      </c>
      <c r="Q239">
        <v>-7991.41</v>
      </c>
      <c r="R239">
        <v>0</v>
      </c>
      <c r="S239">
        <v>0</v>
      </c>
      <c r="T239">
        <v>0</v>
      </c>
      <c r="U239">
        <v>0</v>
      </c>
      <c r="V239">
        <v>0</v>
      </c>
      <c r="W239">
        <v>0</v>
      </c>
      <c r="X239">
        <v>0</v>
      </c>
      <c r="Y239">
        <v>0</v>
      </c>
      <c r="Z239">
        <v>0</v>
      </c>
      <c r="AA239">
        <v>0</v>
      </c>
      <c r="AB239">
        <v>0</v>
      </c>
      <c r="AC239">
        <v>0</v>
      </c>
      <c r="AD239">
        <v>0</v>
      </c>
      <c r="AE239">
        <v>0</v>
      </c>
      <c r="AF239">
        <v>0</v>
      </c>
      <c r="AG239">
        <v>0</v>
      </c>
      <c r="AH239">
        <v>0</v>
      </c>
      <c r="AI239">
        <v>0</v>
      </c>
      <c r="AJ239">
        <v>0</v>
      </c>
      <c r="AK239">
        <v>0</v>
      </c>
      <c r="AL239">
        <v>0</v>
      </c>
      <c r="AM239">
        <v>0</v>
      </c>
      <c r="AN239">
        <v>0</v>
      </c>
      <c r="AO239">
        <v>0</v>
      </c>
      <c r="AP239">
        <v>0</v>
      </c>
      <c r="AQ239">
        <v>0</v>
      </c>
      <c r="AR239">
        <v>0</v>
      </c>
      <c r="AS239">
        <v>0</v>
      </c>
      <c r="AT239">
        <v>0</v>
      </c>
    </row>
    <row r="240" spans="1:46" x14ac:dyDescent="0.45">
      <c r="A240" t="s">
        <v>10</v>
      </c>
      <c r="B240">
        <v>1</v>
      </c>
      <c r="C240">
        <v>3</v>
      </c>
      <c r="D240">
        <v>1150</v>
      </c>
      <c r="E240">
        <v>0</v>
      </c>
      <c r="F240">
        <v>0</v>
      </c>
      <c r="G240">
        <v>-154667.93</v>
      </c>
      <c r="H240">
        <v>-134570.65</v>
      </c>
      <c r="I240">
        <v>-388115</v>
      </c>
      <c r="J240">
        <v>-293935.43</v>
      </c>
      <c r="K240">
        <v>-318586.90000000002</v>
      </c>
      <c r="L240">
        <v>-174266.98</v>
      </c>
      <c r="M240">
        <v>-41301.449999999997</v>
      </c>
      <c r="N240">
        <v>-434.66</v>
      </c>
      <c r="O240">
        <v>0</v>
      </c>
      <c r="P240">
        <v>0</v>
      </c>
      <c r="Q240">
        <v>0</v>
      </c>
      <c r="R240">
        <v>0</v>
      </c>
      <c r="S240">
        <v>0</v>
      </c>
      <c r="T240">
        <v>0</v>
      </c>
      <c r="U240">
        <v>0</v>
      </c>
      <c r="V240">
        <v>0</v>
      </c>
      <c r="W240">
        <v>0</v>
      </c>
      <c r="X240">
        <v>0</v>
      </c>
      <c r="Y240">
        <v>0</v>
      </c>
      <c r="Z240">
        <v>0</v>
      </c>
      <c r="AA240">
        <v>0</v>
      </c>
      <c r="AB240">
        <v>0</v>
      </c>
      <c r="AC240">
        <v>0</v>
      </c>
      <c r="AD240">
        <v>0</v>
      </c>
      <c r="AE240">
        <v>0</v>
      </c>
      <c r="AF240">
        <v>0</v>
      </c>
      <c r="AG240">
        <v>0</v>
      </c>
      <c r="AH240">
        <v>0</v>
      </c>
      <c r="AI240">
        <v>0</v>
      </c>
      <c r="AJ240">
        <v>0</v>
      </c>
      <c r="AK240">
        <v>0</v>
      </c>
      <c r="AL240">
        <v>0</v>
      </c>
      <c r="AM240">
        <v>0</v>
      </c>
      <c r="AN240">
        <v>0</v>
      </c>
      <c r="AO240">
        <v>0</v>
      </c>
      <c r="AP240">
        <v>0</v>
      </c>
      <c r="AQ240">
        <v>0</v>
      </c>
      <c r="AR240">
        <v>0</v>
      </c>
      <c r="AS240">
        <v>0</v>
      </c>
      <c r="AT240">
        <v>0</v>
      </c>
    </row>
    <row r="241" spans="1:46" x14ac:dyDescent="0.45">
      <c r="A241" t="s">
        <v>10</v>
      </c>
      <c r="B241">
        <v>1</v>
      </c>
      <c r="C241">
        <v>3</v>
      </c>
      <c r="D241">
        <v>1200</v>
      </c>
      <c r="E241">
        <v>0</v>
      </c>
      <c r="F241">
        <v>-891.06</v>
      </c>
      <c r="G241">
        <v>-891.06</v>
      </c>
      <c r="H241">
        <v>11842.44</v>
      </c>
      <c r="I241">
        <v>0</v>
      </c>
      <c r="J241">
        <v>31429.57</v>
      </c>
      <c r="K241">
        <v>-4369.0600000000004</v>
      </c>
      <c r="L241">
        <v>0</v>
      </c>
      <c r="M241">
        <v>0</v>
      </c>
      <c r="N241">
        <v>0</v>
      </c>
      <c r="O241">
        <v>0</v>
      </c>
      <c r="P241">
        <v>0</v>
      </c>
      <c r="Q241">
        <v>0</v>
      </c>
      <c r="R241">
        <v>0</v>
      </c>
      <c r="S241">
        <v>0</v>
      </c>
      <c r="T241">
        <v>0</v>
      </c>
      <c r="U241">
        <v>0</v>
      </c>
      <c r="V241">
        <v>0</v>
      </c>
      <c r="W241">
        <v>0</v>
      </c>
      <c r="X241">
        <v>0</v>
      </c>
      <c r="Y241">
        <v>0</v>
      </c>
      <c r="Z241">
        <v>0</v>
      </c>
      <c r="AA241">
        <v>0</v>
      </c>
      <c r="AB241">
        <v>0</v>
      </c>
      <c r="AC241">
        <v>0</v>
      </c>
      <c r="AD241">
        <v>0</v>
      </c>
      <c r="AE241">
        <v>0</v>
      </c>
      <c r="AF241">
        <v>0</v>
      </c>
      <c r="AG241">
        <v>0</v>
      </c>
      <c r="AH241">
        <v>0</v>
      </c>
      <c r="AI241">
        <v>0</v>
      </c>
      <c r="AJ241">
        <v>0</v>
      </c>
      <c r="AK241">
        <v>0</v>
      </c>
      <c r="AL241">
        <v>0</v>
      </c>
      <c r="AM241">
        <v>0</v>
      </c>
      <c r="AN241">
        <v>0</v>
      </c>
      <c r="AO241">
        <v>0</v>
      </c>
      <c r="AP241">
        <v>0</v>
      </c>
      <c r="AQ241">
        <v>0</v>
      </c>
      <c r="AR241">
        <v>0</v>
      </c>
      <c r="AS241">
        <v>0</v>
      </c>
      <c r="AT241">
        <v>0</v>
      </c>
    </row>
    <row r="242" spans="1:46" x14ac:dyDescent="0.45">
      <c r="A242" t="s">
        <v>10</v>
      </c>
      <c r="B242">
        <v>1</v>
      </c>
      <c r="C242">
        <v>3</v>
      </c>
      <c r="D242">
        <v>1201</v>
      </c>
      <c r="E242">
        <v>0</v>
      </c>
      <c r="F242">
        <v>0</v>
      </c>
      <c r="G242">
        <v>0</v>
      </c>
      <c r="H242">
        <v>0</v>
      </c>
      <c r="I242">
        <v>0</v>
      </c>
      <c r="J242">
        <v>0</v>
      </c>
      <c r="K242">
        <v>0</v>
      </c>
      <c r="L242">
        <v>0</v>
      </c>
      <c r="M242">
        <v>0</v>
      </c>
      <c r="N242">
        <v>0</v>
      </c>
      <c r="O242">
        <v>0</v>
      </c>
      <c r="P242">
        <v>0</v>
      </c>
      <c r="Q242">
        <v>776.08</v>
      </c>
      <c r="R242">
        <v>0</v>
      </c>
      <c r="S242">
        <v>0</v>
      </c>
      <c r="T242">
        <v>0</v>
      </c>
      <c r="U242">
        <v>0</v>
      </c>
      <c r="V242">
        <v>0</v>
      </c>
      <c r="W242">
        <v>0</v>
      </c>
      <c r="X242">
        <v>0</v>
      </c>
      <c r="Y242">
        <v>0</v>
      </c>
      <c r="Z242">
        <v>0</v>
      </c>
      <c r="AA242">
        <v>0</v>
      </c>
      <c r="AB242">
        <v>0</v>
      </c>
      <c r="AC242">
        <v>0</v>
      </c>
      <c r="AD242">
        <v>0</v>
      </c>
      <c r="AE242">
        <v>0</v>
      </c>
      <c r="AF242">
        <v>0</v>
      </c>
      <c r="AG242">
        <v>0</v>
      </c>
      <c r="AH242">
        <v>0</v>
      </c>
      <c r="AI242">
        <v>0</v>
      </c>
      <c r="AJ242">
        <v>0</v>
      </c>
      <c r="AK242">
        <v>0</v>
      </c>
      <c r="AL242">
        <v>0</v>
      </c>
      <c r="AM242">
        <v>0</v>
      </c>
      <c r="AN242">
        <v>0</v>
      </c>
      <c r="AO242">
        <v>0</v>
      </c>
      <c r="AP242">
        <v>0</v>
      </c>
      <c r="AQ242">
        <v>0</v>
      </c>
      <c r="AR242">
        <v>0</v>
      </c>
      <c r="AS242">
        <v>0</v>
      </c>
      <c r="AT242">
        <v>0</v>
      </c>
    </row>
    <row r="243" spans="1:46" x14ac:dyDescent="0.45">
      <c r="A243" t="s">
        <v>10</v>
      </c>
      <c r="B243">
        <v>1</v>
      </c>
      <c r="C243">
        <v>3</v>
      </c>
      <c r="D243">
        <v>1202</v>
      </c>
      <c r="E243">
        <v>0</v>
      </c>
      <c r="F243">
        <v>0</v>
      </c>
      <c r="G243">
        <v>0</v>
      </c>
      <c r="H243">
        <v>0</v>
      </c>
      <c r="I243">
        <v>0</v>
      </c>
      <c r="J243">
        <v>0</v>
      </c>
      <c r="K243">
        <v>0</v>
      </c>
      <c r="L243">
        <v>0</v>
      </c>
      <c r="M243">
        <v>0</v>
      </c>
      <c r="N243">
        <v>0</v>
      </c>
      <c r="O243">
        <v>45.15</v>
      </c>
      <c r="P243">
        <v>-45.15</v>
      </c>
      <c r="Q243">
        <v>0</v>
      </c>
      <c r="R243">
        <v>0</v>
      </c>
      <c r="S243">
        <v>0</v>
      </c>
      <c r="T243">
        <v>0</v>
      </c>
      <c r="U243">
        <v>0</v>
      </c>
      <c r="V243">
        <v>0</v>
      </c>
      <c r="W243">
        <v>0</v>
      </c>
      <c r="X243">
        <v>0</v>
      </c>
      <c r="Y243">
        <v>0</v>
      </c>
      <c r="Z243">
        <v>0</v>
      </c>
      <c r="AA243">
        <v>0</v>
      </c>
      <c r="AB243">
        <v>0</v>
      </c>
      <c r="AC243">
        <v>0</v>
      </c>
      <c r="AD243">
        <v>0</v>
      </c>
      <c r="AE243">
        <v>0</v>
      </c>
      <c r="AF243">
        <v>0</v>
      </c>
      <c r="AG243">
        <v>0</v>
      </c>
      <c r="AH243">
        <v>0</v>
      </c>
      <c r="AI243">
        <v>0</v>
      </c>
      <c r="AJ243">
        <v>0</v>
      </c>
      <c r="AK243">
        <v>0</v>
      </c>
      <c r="AL243">
        <v>0</v>
      </c>
      <c r="AM243">
        <v>0</v>
      </c>
      <c r="AN243">
        <v>0</v>
      </c>
      <c r="AO243">
        <v>0</v>
      </c>
      <c r="AP243">
        <v>0</v>
      </c>
      <c r="AQ243">
        <v>0</v>
      </c>
      <c r="AR243">
        <v>0</v>
      </c>
      <c r="AS243">
        <v>0</v>
      </c>
      <c r="AT243">
        <v>0</v>
      </c>
    </row>
    <row r="244" spans="1:46" x14ac:dyDescent="0.45">
      <c r="A244" t="s">
        <v>10</v>
      </c>
      <c r="B244">
        <v>1</v>
      </c>
      <c r="C244">
        <v>3</v>
      </c>
      <c r="D244">
        <v>1210</v>
      </c>
      <c r="E244">
        <v>0</v>
      </c>
      <c r="F244">
        <v>25769.58</v>
      </c>
      <c r="G244">
        <v>12740.33</v>
      </c>
      <c r="H244">
        <v>10930.39</v>
      </c>
      <c r="I244">
        <v>234.89</v>
      </c>
      <c r="J244">
        <v>289.89999999999998</v>
      </c>
      <c r="K244">
        <v>9315.9599999999991</v>
      </c>
      <c r="L244">
        <v>-12169.24</v>
      </c>
      <c r="M244">
        <v>1.29</v>
      </c>
      <c r="N244">
        <v>-10594.4</v>
      </c>
      <c r="O244">
        <v>-20491.95</v>
      </c>
      <c r="P244">
        <v>-7181.75</v>
      </c>
      <c r="Q244">
        <v>-9133.86</v>
      </c>
      <c r="R244">
        <v>0</v>
      </c>
      <c r="S244">
        <v>0</v>
      </c>
      <c r="T244">
        <v>0</v>
      </c>
      <c r="U244">
        <v>0</v>
      </c>
      <c r="V244">
        <v>0</v>
      </c>
      <c r="W244">
        <v>0</v>
      </c>
      <c r="X244">
        <v>0</v>
      </c>
      <c r="Y244">
        <v>0</v>
      </c>
      <c r="Z244">
        <v>0</v>
      </c>
      <c r="AA244">
        <v>0</v>
      </c>
      <c r="AB244">
        <v>0</v>
      </c>
      <c r="AC244">
        <v>0</v>
      </c>
      <c r="AD244">
        <v>0</v>
      </c>
      <c r="AE244">
        <v>0</v>
      </c>
      <c r="AF244">
        <v>0</v>
      </c>
      <c r="AG244">
        <v>0</v>
      </c>
      <c r="AH244">
        <v>0</v>
      </c>
      <c r="AI244">
        <v>0</v>
      </c>
      <c r="AJ244">
        <v>0</v>
      </c>
      <c r="AK244">
        <v>0</v>
      </c>
      <c r="AL244">
        <v>0</v>
      </c>
      <c r="AM244">
        <v>0</v>
      </c>
      <c r="AN244">
        <v>0</v>
      </c>
      <c r="AO244">
        <v>0</v>
      </c>
      <c r="AP244">
        <v>0</v>
      </c>
      <c r="AQ244">
        <v>0</v>
      </c>
      <c r="AR244">
        <v>0</v>
      </c>
      <c r="AS244">
        <v>0</v>
      </c>
      <c r="AT244">
        <v>0</v>
      </c>
    </row>
    <row r="245" spans="1:46" x14ac:dyDescent="0.45">
      <c r="A245" t="s">
        <v>10</v>
      </c>
      <c r="B245">
        <v>1</v>
      </c>
      <c r="C245">
        <v>3</v>
      </c>
      <c r="D245">
        <v>1220</v>
      </c>
      <c r="E245">
        <v>0</v>
      </c>
      <c r="F245">
        <v>-586.91</v>
      </c>
      <c r="G245">
        <v>0</v>
      </c>
      <c r="H245">
        <v>-32842.75</v>
      </c>
      <c r="I245">
        <v>2583.31</v>
      </c>
      <c r="J245">
        <v>-528.36</v>
      </c>
      <c r="K245">
        <v>0</v>
      </c>
      <c r="L245">
        <v>-1849.95</v>
      </c>
      <c r="M245">
        <v>0</v>
      </c>
      <c r="N245">
        <v>-48620.14</v>
      </c>
      <c r="O245">
        <v>10808.25</v>
      </c>
      <c r="P245">
        <v>1359.6</v>
      </c>
      <c r="Q245">
        <v>42002.69</v>
      </c>
      <c r="R245">
        <v>0</v>
      </c>
      <c r="S245">
        <v>0</v>
      </c>
      <c r="T245">
        <v>0</v>
      </c>
      <c r="U245">
        <v>0</v>
      </c>
      <c r="V245">
        <v>0</v>
      </c>
      <c r="W245">
        <v>0</v>
      </c>
      <c r="X245">
        <v>0</v>
      </c>
      <c r="Y245">
        <v>0</v>
      </c>
      <c r="Z245">
        <v>0</v>
      </c>
      <c r="AA245">
        <v>0</v>
      </c>
      <c r="AB245">
        <v>0</v>
      </c>
      <c r="AC245">
        <v>0</v>
      </c>
      <c r="AD245">
        <v>0</v>
      </c>
      <c r="AE245">
        <v>0</v>
      </c>
      <c r="AF245">
        <v>0</v>
      </c>
      <c r="AG245">
        <v>0</v>
      </c>
      <c r="AH245">
        <v>0</v>
      </c>
      <c r="AI245">
        <v>0</v>
      </c>
      <c r="AJ245">
        <v>0</v>
      </c>
      <c r="AK245">
        <v>0</v>
      </c>
      <c r="AL245">
        <v>0</v>
      </c>
      <c r="AM245">
        <v>0</v>
      </c>
      <c r="AN245">
        <v>0</v>
      </c>
      <c r="AO245">
        <v>0</v>
      </c>
      <c r="AP245">
        <v>0</v>
      </c>
      <c r="AQ245">
        <v>0</v>
      </c>
      <c r="AR245">
        <v>0</v>
      </c>
      <c r="AS245">
        <v>0</v>
      </c>
      <c r="AT245">
        <v>0</v>
      </c>
    </row>
    <row r="246" spans="1:46" x14ac:dyDescent="0.45">
      <c r="A246" t="s">
        <v>10</v>
      </c>
      <c r="B246">
        <v>1</v>
      </c>
      <c r="C246">
        <v>3</v>
      </c>
      <c r="D246">
        <v>1225</v>
      </c>
      <c r="E246">
        <v>0</v>
      </c>
      <c r="F246">
        <v>0</v>
      </c>
      <c r="G246">
        <v>0</v>
      </c>
      <c r="H246">
        <v>2550</v>
      </c>
      <c r="I246">
        <v>-2550</v>
      </c>
      <c r="J246">
        <v>0</v>
      </c>
      <c r="K246">
        <v>0</v>
      </c>
      <c r="L246">
        <v>0</v>
      </c>
      <c r="M246">
        <v>0</v>
      </c>
      <c r="N246">
        <v>0</v>
      </c>
      <c r="O246">
        <v>0</v>
      </c>
      <c r="P246">
        <v>0</v>
      </c>
      <c r="Q246">
        <v>64139.64</v>
      </c>
      <c r="R246">
        <v>0</v>
      </c>
      <c r="S246">
        <v>0</v>
      </c>
      <c r="T246">
        <v>0</v>
      </c>
      <c r="U246">
        <v>0</v>
      </c>
      <c r="V246">
        <v>0</v>
      </c>
      <c r="W246">
        <v>0</v>
      </c>
      <c r="X246">
        <v>0</v>
      </c>
      <c r="Y246">
        <v>0</v>
      </c>
      <c r="Z246">
        <v>0</v>
      </c>
      <c r="AA246">
        <v>0</v>
      </c>
      <c r="AB246">
        <v>0</v>
      </c>
      <c r="AC246">
        <v>0</v>
      </c>
      <c r="AD246">
        <v>0</v>
      </c>
      <c r="AE246">
        <v>0</v>
      </c>
      <c r="AF246">
        <v>0</v>
      </c>
      <c r="AG246">
        <v>0</v>
      </c>
      <c r="AH246">
        <v>0</v>
      </c>
      <c r="AI246">
        <v>0</v>
      </c>
      <c r="AJ246">
        <v>0</v>
      </c>
      <c r="AK246">
        <v>0</v>
      </c>
      <c r="AL246">
        <v>0</v>
      </c>
      <c r="AM246">
        <v>0</v>
      </c>
      <c r="AN246">
        <v>0</v>
      </c>
      <c r="AO246">
        <v>0</v>
      </c>
      <c r="AP246">
        <v>0</v>
      </c>
      <c r="AQ246">
        <v>0</v>
      </c>
      <c r="AR246">
        <v>0</v>
      </c>
      <c r="AS246">
        <v>0</v>
      </c>
      <c r="AT246">
        <v>0</v>
      </c>
    </row>
    <row r="247" spans="1:46" x14ac:dyDescent="0.45">
      <c r="A247" t="s">
        <v>10</v>
      </c>
      <c r="B247">
        <v>1</v>
      </c>
      <c r="C247">
        <v>3</v>
      </c>
      <c r="D247">
        <v>1250</v>
      </c>
      <c r="E247">
        <v>0</v>
      </c>
      <c r="F247">
        <v>0</v>
      </c>
      <c r="G247">
        <v>0</v>
      </c>
      <c r="H247">
        <v>5087.25</v>
      </c>
      <c r="I247">
        <v>-5087.25</v>
      </c>
      <c r="J247">
        <v>0</v>
      </c>
      <c r="K247">
        <v>0</v>
      </c>
      <c r="L247">
        <v>0</v>
      </c>
      <c r="M247">
        <v>0</v>
      </c>
      <c r="N247">
        <v>0</v>
      </c>
      <c r="O247">
        <v>0</v>
      </c>
      <c r="P247">
        <v>0</v>
      </c>
      <c r="Q247">
        <v>127958.54</v>
      </c>
      <c r="R247">
        <v>0</v>
      </c>
      <c r="S247">
        <v>0</v>
      </c>
      <c r="T247">
        <v>0</v>
      </c>
      <c r="U247">
        <v>0</v>
      </c>
      <c r="V247">
        <v>0</v>
      </c>
      <c r="W247">
        <v>0</v>
      </c>
      <c r="X247">
        <v>0</v>
      </c>
      <c r="Y247">
        <v>0</v>
      </c>
      <c r="Z247">
        <v>0</v>
      </c>
      <c r="AA247">
        <v>0</v>
      </c>
      <c r="AB247">
        <v>0</v>
      </c>
      <c r="AC247">
        <v>0</v>
      </c>
      <c r="AD247">
        <v>0</v>
      </c>
      <c r="AE247">
        <v>0</v>
      </c>
      <c r="AF247">
        <v>0</v>
      </c>
      <c r="AG247">
        <v>0</v>
      </c>
      <c r="AH247">
        <v>0</v>
      </c>
      <c r="AI247">
        <v>0</v>
      </c>
      <c r="AJ247">
        <v>0</v>
      </c>
      <c r="AK247">
        <v>0</v>
      </c>
      <c r="AL247">
        <v>0</v>
      </c>
      <c r="AM247">
        <v>0</v>
      </c>
      <c r="AN247">
        <v>0</v>
      </c>
      <c r="AO247">
        <v>0</v>
      </c>
      <c r="AP247">
        <v>0</v>
      </c>
      <c r="AQ247">
        <v>0</v>
      </c>
      <c r="AR247">
        <v>0</v>
      </c>
      <c r="AS247">
        <v>0</v>
      </c>
      <c r="AT247">
        <v>0</v>
      </c>
    </row>
    <row r="248" spans="1:46" x14ac:dyDescent="0.45">
      <c r="A248" t="s">
        <v>10</v>
      </c>
      <c r="B248">
        <v>1</v>
      </c>
      <c r="C248">
        <v>3</v>
      </c>
      <c r="D248">
        <v>1300</v>
      </c>
      <c r="E248">
        <v>0</v>
      </c>
      <c r="F248">
        <v>-4716.1000000000004</v>
      </c>
      <c r="G248">
        <v>-4716.1000000000004</v>
      </c>
      <c r="H248">
        <v>-4716.1000000000004</v>
      </c>
      <c r="I248">
        <v>-1179.06</v>
      </c>
      <c r="J248">
        <v>525.22</v>
      </c>
      <c r="K248">
        <v>-4757.33</v>
      </c>
      <c r="L248">
        <v>-4757.33</v>
      </c>
      <c r="M248">
        <v>-4757.3500000000004</v>
      </c>
      <c r="N248">
        <v>-4455.47</v>
      </c>
      <c r="O248">
        <v>-2478.44</v>
      </c>
      <c r="P248">
        <v>19488.009999999998</v>
      </c>
      <c r="Q248">
        <v>-3202.52</v>
      </c>
      <c r="R248">
        <v>0</v>
      </c>
      <c r="S248">
        <v>0</v>
      </c>
      <c r="T248">
        <v>0</v>
      </c>
      <c r="U248">
        <v>0</v>
      </c>
      <c r="V248">
        <v>0</v>
      </c>
      <c r="W248">
        <v>0</v>
      </c>
      <c r="X248">
        <v>0</v>
      </c>
      <c r="Y248">
        <v>0</v>
      </c>
      <c r="Z248">
        <v>0</v>
      </c>
      <c r="AA248">
        <v>0</v>
      </c>
      <c r="AB248">
        <v>0</v>
      </c>
      <c r="AC248">
        <v>0</v>
      </c>
      <c r="AD248">
        <v>0</v>
      </c>
      <c r="AE248">
        <v>0</v>
      </c>
      <c r="AF248">
        <v>0</v>
      </c>
      <c r="AG248">
        <v>0</v>
      </c>
      <c r="AH248">
        <v>0</v>
      </c>
      <c r="AI248">
        <v>0</v>
      </c>
      <c r="AJ248">
        <v>0</v>
      </c>
      <c r="AK248">
        <v>0</v>
      </c>
      <c r="AL248">
        <v>0</v>
      </c>
      <c r="AM248">
        <v>0</v>
      </c>
      <c r="AN248">
        <v>0</v>
      </c>
      <c r="AO248">
        <v>0</v>
      </c>
      <c r="AP248">
        <v>0</v>
      </c>
      <c r="AQ248">
        <v>0</v>
      </c>
      <c r="AR248">
        <v>0</v>
      </c>
      <c r="AS248">
        <v>0</v>
      </c>
      <c r="AT248">
        <v>0</v>
      </c>
    </row>
    <row r="249" spans="1:46" x14ac:dyDescent="0.45">
      <c r="A249" t="s">
        <v>10</v>
      </c>
      <c r="B249">
        <v>1</v>
      </c>
      <c r="C249">
        <v>3</v>
      </c>
      <c r="D249">
        <v>1400</v>
      </c>
      <c r="E249">
        <v>0</v>
      </c>
      <c r="F249">
        <v>0</v>
      </c>
      <c r="G249">
        <v>0</v>
      </c>
      <c r="H249">
        <v>0</v>
      </c>
      <c r="I249">
        <v>0</v>
      </c>
      <c r="J249">
        <v>0</v>
      </c>
      <c r="K249">
        <v>0</v>
      </c>
      <c r="L249">
        <v>0</v>
      </c>
      <c r="M249">
        <v>0</v>
      </c>
      <c r="N249">
        <v>0</v>
      </c>
      <c r="O249">
        <v>0</v>
      </c>
      <c r="P249">
        <v>0</v>
      </c>
      <c r="Q249">
        <v>0</v>
      </c>
      <c r="R249">
        <v>0</v>
      </c>
      <c r="S249">
        <v>0</v>
      </c>
      <c r="T249">
        <v>0</v>
      </c>
      <c r="U249">
        <v>0</v>
      </c>
      <c r="V249">
        <v>0</v>
      </c>
      <c r="W249">
        <v>0</v>
      </c>
      <c r="X249">
        <v>0</v>
      </c>
      <c r="Y249">
        <v>0</v>
      </c>
      <c r="Z249">
        <v>0</v>
      </c>
      <c r="AA249">
        <v>0</v>
      </c>
      <c r="AB249">
        <v>0</v>
      </c>
      <c r="AC249">
        <v>0</v>
      </c>
      <c r="AD249">
        <v>0</v>
      </c>
      <c r="AE249">
        <v>0</v>
      </c>
      <c r="AF249">
        <v>0</v>
      </c>
      <c r="AG249">
        <v>0</v>
      </c>
      <c r="AH249">
        <v>0</v>
      </c>
      <c r="AI249">
        <v>0</v>
      </c>
      <c r="AJ249">
        <v>0</v>
      </c>
      <c r="AK249">
        <v>0</v>
      </c>
      <c r="AL249">
        <v>0</v>
      </c>
      <c r="AM249">
        <v>0</v>
      </c>
      <c r="AN249">
        <v>0</v>
      </c>
      <c r="AO249">
        <v>0</v>
      </c>
      <c r="AP249">
        <v>0</v>
      </c>
      <c r="AQ249">
        <v>0</v>
      </c>
      <c r="AR249">
        <v>0</v>
      </c>
      <c r="AS249">
        <v>0</v>
      </c>
      <c r="AT249">
        <v>0</v>
      </c>
    </row>
    <row r="250" spans="1:46" x14ac:dyDescent="0.45">
      <c r="A250" t="s">
        <v>10</v>
      </c>
      <c r="B250">
        <v>1</v>
      </c>
      <c r="C250">
        <v>3</v>
      </c>
      <c r="D250">
        <v>1410</v>
      </c>
      <c r="E250">
        <v>0</v>
      </c>
      <c r="F250">
        <v>0</v>
      </c>
      <c r="G250">
        <v>0</v>
      </c>
      <c r="H250">
        <v>0</v>
      </c>
      <c r="I250">
        <v>0</v>
      </c>
      <c r="J250">
        <v>0</v>
      </c>
      <c r="K250">
        <v>0</v>
      </c>
      <c r="L250">
        <v>0</v>
      </c>
      <c r="M250">
        <v>0</v>
      </c>
      <c r="N250">
        <v>0</v>
      </c>
      <c r="O250">
        <v>0</v>
      </c>
      <c r="P250">
        <v>0</v>
      </c>
      <c r="Q250">
        <v>4090.81</v>
      </c>
      <c r="R250">
        <v>0</v>
      </c>
      <c r="S250">
        <v>0</v>
      </c>
      <c r="T250">
        <v>0</v>
      </c>
      <c r="U250">
        <v>0</v>
      </c>
      <c r="V250">
        <v>0</v>
      </c>
      <c r="W250">
        <v>0</v>
      </c>
      <c r="X250">
        <v>0</v>
      </c>
      <c r="Y250">
        <v>0</v>
      </c>
      <c r="Z250">
        <v>0</v>
      </c>
      <c r="AA250">
        <v>0</v>
      </c>
      <c r="AB250">
        <v>0</v>
      </c>
      <c r="AC250">
        <v>0</v>
      </c>
      <c r="AD250">
        <v>0</v>
      </c>
      <c r="AE250">
        <v>0</v>
      </c>
      <c r="AF250">
        <v>0</v>
      </c>
      <c r="AG250">
        <v>0</v>
      </c>
      <c r="AH250">
        <v>0</v>
      </c>
      <c r="AI250">
        <v>0</v>
      </c>
      <c r="AJ250">
        <v>0</v>
      </c>
      <c r="AK250">
        <v>0</v>
      </c>
      <c r="AL250">
        <v>0</v>
      </c>
      <c r="AM250">
        <v>0</v>
      </c>
      <c r="AN250">
        <v>0</v>
      </c>
      <c r="AO250">
        <v>0</v>
      </c>
      <c r="AP250">
        <v>0</v>
      </c>
      <c r="AQ250">
        <v>0</v>
      </c>
      <c r="AR250">
        <v>0</v>
      </c>
      <c r="AS250">
        <v>0</v>
      </c>
      <c r="AT250">
        <v>0</v>
      </c>
    </row>
    <row r="251" spans="1:46" x14ac:dyDescent="0.45">
      <c r="A251" t="s">
        <v>10</v>
      </c>
      <c r="B251">
        <v>1</v>
      </c>
      <c r="C251">
        <v>3</v>
      </c>
      <c r="D251">
        <v>1415</v>
      </c>
      <c r="E251">
        <v>0</v>
      </c>
      <c r="F251">
        <v>0</v>
      </c>
      <c r="G251">
        <v>0</v>
      </c>
      <c r="H251">
        <v>0</v>
      </c>
      <c r="I251">
        <v>0</v>
      </c>
      <c r="J251">
        <v>0</v>
      </c>
      <c r="K251">
        <v>0</v>
      </c>
      <c r="L251">
        <v>0</v>
      </c>
      <c r="M251">
        <v>0</v>
      </c>
      <c r="N251">
        <v>0</v>
      </c>
      <c r="O251">
        <v>0</v>
      </c>
      <c r="P251">
        <v>0</v>
      </c>
      <c r="Q251">
        <v>-40835.050000000003</v>
      </c>
      <c r="R251">
        <v>0</v>
      </c>
      <c r="S251">
        <v>0</v>
      </c>
      <c r="T251">
        <v>0</v>
      </c>
      <c r="U251">
        <v>0</v>
      </c>
      <c r="V251">
        <v>0</v>
      </c>
      <c r="W251">
        <v>0</v>
      </c>
      <c r="X251">
        <v>0</v>
      </c>
      <c r="Y251">
        <v>0</v>
      </c>
      <c r="Z251">
        <v>0</v>
      </c>
      <c r="AA251">
        <v>0</v>
      </c>
      <c r="AB251">
        <v>0</v>
      </c>
      <c r="AC251">
        <v>0</v>
      </c>
      <c r="AD251">
        <v>0</v>
      </c>
      <c r="AE251">
        <v>0</v>
      </c>
      <c r="AF251">
        <v>0</v>
      </c>
      <c r="AG251">
        <v>0</v>
      </c>
      <c r="AH251">
        <v>0</v>
      </c>
      <c r="AI251">
        <v>0</v>
      </c>
      <c r="AJ251">
        <v>0</v>
      </c>
      <c r="AK251">
        <v>0</v>
      </c>
      <c r="AL251">
        <v>0</v>
      </c>
      <c r="AM251">
        <v>0</v>
      </c>
      <c r="AN251">
        <v>0</v>
      </c>
      <c r="AO251">
        <v>0</v>
      </c>
      <c r="AP251">
        <v>0</v>
      </c>
      <c r="AQ251">
        <v>0</v>
      </c>
      <c r="AR251">
        <v>0</v>
      </c>
      <c r="AS251">
        <v>0</v>
      </c>
      <c r="AT251">
        <v>0</v>
      </c>
    </row>
    <row r="252" spans="1:46" x14ac:dyDescent="0.45">
      <c r="A252" t="s">
        <v>10</v>
      </c>
      <c r="B252">
        <v>1</v>
      </c>
      <c r="C252">
        <v>3</v>
      </c>
      <c r="D252">
        <v>1420</v>
      </c>
      <c r="E252">
        <v>0</v>
      </c>
      <c r="F252">
        <v>0</v>
      </c>
      <c r="G252">
        <v>0</v>
      </c>
      <c r="H252">
        <v>0</v>
      </c>
      <c r="I252">
        <v>0</v>
      </c>
      <c r="J252">
        <v>0</v>
      </c>
      <c r="K252">
        <v>2000</v>
      </c>
      <c r="L252">
        <v>0</v>
      </c>
      <c r="M252">
        <v>0</v>
      </c>
      <c r="N252">
        <v>0</v>
      </c>
      <c r="O252">
        <v>0</v>
      </c>
      <c r="P252">
        <v>0</v>
      </c>
      <c r="Q252">
        <v>0</v>
      </c>
      <c r="R252">
        <v>0</v>
      </c>
      <c r="S252">
        <v>0</v>
      </c>
      <c r="T252">
        <v>0</v>
      </c>
      <c r="U252">
        <v>0</v>
      </c>
      <c r="V252">
        <v>0</v>
      </c>
      <c r="W252">
        <v>0</v>
      </c>
      <c r="X252">
        <v>0</v>
      </c>
      <c r="Y252">
        <v>0</v>
      </c>
      <c r="Z252">
        <v>0</v>
      </c>
      <c r="AA252">
        <v>0</v>
      </c>
      <c r="AB252">
        <v>0</v>
      </c>
      <c r="AC252">
        <v>0</v>
      </c>
      <c r="AD252">
        <v>0</v>
      </c>
      <c r="AE252">
        <v>0</v>
      </c>
      <c r="AF252">
        <v>0</v>
      </c>
      <c r="AG252">
        <v>0</v>
      </c>
      <c r="AH252">
        <v>0</v>
      </c>
      <c r="AI252">
        <v>0</v>
      </c>
      <c r="AJ252">
        <v>0</v>
      </c>
      <c r="AK252">
        <v>0</v>
      </c>
      <c r="AL252">
        <v>0</v>
      </c>
      <c r="AM252">
        <v>0</v>
      </c>
      <c r="AN252">
        <v>0</v>
      </c>
      <c r="AO252">
        <v>0</v>
      </c>
      <c r="AP252">
        <v>0</v>
      </c>
      <c r="AQ252">
        <v>0</v>
      </c>
      <c r="AR252">
        <v>0</v>
      </c>
      <c r="AS252">
        <v>0</v>
      </c>
      <c r="AT252">
        <v>0</v>
      </c>
    </row>
    <row r="253" spans="1:46" x14ac:dyDescent="0.45">
      <c r="A253" t="s">
        <v>10</v>
      </c>
      <c r="B253">
        <v>1</v>
      </c>
      <c r="C253">
        <v>3</v>
      </c>
      <c r="D253">
        <v>1425</v>
      </c>
      <c r="E253">
        <v>0</v>
      </c>
      <c r="F253">
        <v>0</v>
      </c>
      <c r="G253">
        <v>0</v>
      </c>
      <c r="H253">
        <v>0</v>
      </c>
      <c r="I253">
        <v>0</v>
      </c>
      <c r="J253">
        <v>0</v>
      </c>
      <c r="K253">
        <v>0</v>
      </c>
      <c r="L253">
        <v>0</v>
      </c>
      <c r="M253">
        <v>0</v>
      </c>
      <c r="N253">
        <v>0</v>
      </c>
      <c r="O253">
        <v>0</v>
      </c>
      <c r="P253">
        <v>0</v>
      </c>
      <c r="Q253">
        <v>-1364.87</v>
      </c>
      <c r="R253">
        <v>0</v>
      </c>
      <c r="S253">
        <v>0</v>
      </c>
      <c r="T253">
        <v>0</v>
      </c>
      <c r="U253">
        <v>0</v>
      </c>
      <c r="V253">
        <v>0</v>
      </c>
      <c r="W253">
        <v>0</v>
      </c>
      <c r="X253">
        <v>0</v>
      </c>
      <c r="Y253">
        <v>0</v>
      </c>
      <c r="Z253">
        <v>0</v>
      </c>
      <c r="AA253">
        <v>0</v>
      </c>
      <c r="AB253">
        <v>0</v>
      </c>
      <c r="AC253">
        <v>0</v>
      </c>
      <c r="AD253">
        <v>0</v>
      </c>
      <c r="AE253">
        <v>0</v>
      </c>
      <c r="AF253">
        <v>0</v>
      </c>
      <c r="AG253">
        <v>0</v>
      </c>
      <c r="AH253">
        <v>0</v>
      </c>
      <c r="AI253">
        <v>0</v>
      </c>
      <c r="AJ253">
        <v>0</v>
      </c>
      <c r="AK253">
        <v>0</v>
      </c>
      <c r="AL253">
        <v>0</v>
      </c>
      <c r="AM253">
        <v>0</v>
      </c>
      <c r="AN253">
        <v>0</v>
      </c>
      <c r="AO253">
        <v>0</v>
      </c>
      <c r="AP253">
        <v>0</v>
      </c>
      <c r="AQ253">
        <v>0</v>
      </c>
      <c r="AR253">
        <v>0</v>
      </c>
      <c r="AS253">
        <v>0</v>
      </c>
      <c r="AT253">
        <v>0</v>
      </c>
    </row>
    <row r="254" spans="1:46" x14ac:dyDescent="0.45">
      <c r="A254" t="s">
        <v>10</v>
      </c>
      <c r="B254">
        <v>1</v>
      </c>
      <c r="C254">
        <v>3</v>
      </c>
      <c r="D254">
        <v>1430</v>
      </c>
      <c r="E254">
        <v>0</v>
      </c>
      <c r="F254">
        <v>0</v>
      </c>
      <c r="G254">
        <v>0</v>
      </c>
      <c r="H254">
        <v>0</v>
      </c>
      <c r="I254">
        <v>0</v>
      </c>
      <c r="J254">
        <v>0</v>
      </c>
      <c r="K254">
        <v>0</v>
      </c>
      <c r="L254">
        <v>0</v>
      </c>
      <c r="M254">
        <v>0</v>
      </c>
      <c r="N254">
        <v>0</v>
      </c>
      <c r="O254">
        <v>0</v>
      </c>
      <c r="P254">
        <v>0</v>
      </c>
      <c r="Q254">
        <v>0</v>
      </c>
      <c r="R254">
        <v>0</v>
      </c>
      <c r="S254">
        <v>0</v>
      </c>
      <c r="T254">
        <v>0</v>
      </c>
      <c r="U254">
        <v>0</v>
      </c>
      <c r="V254">
        <v>0</v>
      </c>
      <c r="W254">
        <v>0</v>
      </c>
      <c r="X254">
        <v>0</v>
      </c>
      <c r="Y254">
        <v>0</v>
      </c>
      <c r="Z254">
        <v>0</v>
      </c>
      <c r="AA254">
        <v>0</v>
      </c>
      <c r="AB254">
        <v>0</v>
      </c>
      <c r="AC254">
        <v>0</v>
      </c>
      <c r="AD254">
        <v>0</v>
      </c>
      <c r="AE254">
        <v>0</v>
      </c>
      <c r="AF254">
        <v>0</v>
      </c>
      <c r="AG254">
        <v>0</v>
      </c>
      <c r="AH254">
        <v>0</v>
      </c>
      <c r="AI254">
        <v>0</v>
      </c>
      <c r="AJ254">
        <v>0</v>
      </c>
      <c r="AK254">
        <v>0</v>
      </c>
      <c r="AL254">
        <v>0</v>
      </c>
      <c r="AM254">
        <v>0</v>
      </c>
      <c r="AN254">
        <v>0</v>
      </c>
      <c r="AO254">
        <v>0</v>
      </c>
      <c r="AP254">
        <v>0</v>
      </c>
      <c r="AQ254">
        <v>0</v>
      </c>
      <c r="AR254">
        <v>0</v>
      </c>
      <c r="AS254">
        <v>0</v>
      </c>
      <c r="AT254">
        <v>0</v>
      </c>
    </row>
    <row r="255" spans="1:46" x14ac:dyDescent="0.45">
      <c r="A255" t="s">
        <v>10</v>
      </c>
      <c r="B255">
        <v>1</v>
      </c>
      <c r="C255">
        <v>3</v>
      </c>
      <c r="D255">
        <v>1435</v>
      </c>
      <c r="E255">
        <v>0</v>
      </c>
      <c r="F255">
        <v>0</v>
      </c>
      <c r="G255">
        <v>0</v>
      </c>
      <c r="H255">
        <v>0</v>
      </c>
      <c r="I255">
        <v>0</v>
      </c>
      <c r="J255">
        <v>0</v>
      </c>
      <c r="K255">
        <v>0</v>
      </c>
      <c r="L255">
        <v>0</v>
      </c>
      <c r="M255">
        <v>0</v>
      </c>
      <c r="N255">
        <v>0</v>
      </c>
      <c r="O255">
        <v>0</v>
      </c>
      <c r="P255">
        <v>0</v>
      </c>
      <c r="Q255">
        <v>0</v>
      </c>
      <c r="R255">
        <v>0</v>
      </c>
      <c r="S255">
        <v>0</v>
      </c>
      <c r="T255">
        <v>0</v>
      </c>
      <c r="U255">
        <v>0</v>
      </c>
      <c r="V255">
        <v>0</v>
      </c>
      <c r="W255">
        <v>0</v>
      </c>
      <c r="X255">
        <v>0</v>
      </c>
      <c r="Y255">
        <v>0</v>
      </c>
      <c r="Z255">
        <v>0</v>
      </c>
      <c r="AA255">
        <v>0</v>
      </c>
      <c r="AB255">
        <v>0</v>
      </c>
      <c r="AC255">
        <v>0</v>
      </c>
      <c r="AD255">
        <v>0</v>
      </c>
      <c r="AE255">
        <v>0</v>
      </c>
      <c r="AF255">
        <v>0</v>
      </c>
      <c r="AG255">
        <v>0</v>
      </c>
      <c r="AH255">
        <v>0</v>
      </c>
      <c r="AI255">
        <v>0</v>
      </c>
      <c r="AJ255">
        <v>0</v>
      </c>
      <c r="AK255">
        <v>0</v>
      </c>
      <c r="AL255">
        <v>0</v>
      </c>
      <c r="AM255">
        <v>0</v>
      </c>
      <c r="AN255">
        <v>0</v>
      </c>
      <c r="AO255">
        <v>0</v>
      </c>
      <c r="AP255">
        <v>0</v>
      </c>
      <c r="AQ255">
        <v>0</v>
      </c>
      <c r="AR255">
        <v>0</v>
      </c>
      <c r="AS255">
        <v>0</v>
      </c>
      <c r="AT255">
        <v>0</v>
      </c>
    </row>
    <row r="256" spans="1:46" x14ac:dyDescent="0.45">
      <c r="A256" t="s">
        <v>10</v>
      </c>
      <c r="B256">
        <v>1</v>
      </c>
      <c r="C256">
        <v>3</v>
      </c>
      <c r="D256">
        <v>1440</v>
      </c>
      <c r="E256">
        <v>0</v>
      </c>
      <c r="F256">
        <v>0</v>
      </c>
      <c r="G256">
        <v>0</v>
      </c>
      <c r="H256">
        <v>0</v>
      </c>
      <c r="I256">
        <v>0</v>
      </c>
      <c r="J256">
        <v>0</v>
      </c>
      <c r="K256">
        <v>0</v>
      </c>
      <c r="L256">
        <v>0</v>
      </c>
      <c r="M256">
        <v>0</v>
      </c>
      <c r="N256">
        <v>0</v>
      </c>
      <c r="O256">
        <v>0</v>
      </c>
      <c r="P256">
        <v>0</v>
      </c>
      <c r="Q256">
        <v>0</v>
      </c>
      <c r="R256">
        <v>0</v>
      </c>
      <c r="S256">
        <v>0</v>
      </c>
      <c r="T256">
        <v>0</v>
      </c>
      <c r="U256">
        <v>0</v>
      </c>
      <c r="V256">
        <v>0</v>
      </c>
      <c r="W256">
        <v>0</v>
      </c>
      <c r="X256">
        <v>0</v>
      </c>
      <c r="Y256">
        <v>0</v>
      </c>
      <c r="Z256">
        <v>0</v>
      </c>
      <c r="AA256">
        <v>0</v>
      </c>
      <c r="AB256">
        <v>0</v>
      </c>
      <c r="AC256">
        <v>0</v>
      </c>
      <c r="AD256">
        <v>0</v>
      </c>
      <c r="AE256">
        <v>0</v>
      </c>
      <c r="AF256">
        <v>0</v>
      </c>
      <c r="AG256">
        <v>0</v>
      </c>
      <c r="AH256">
        <v>0</v>
      </c>
      <c r="AI256">
        <v>0</v>
      </c>
      <c r="AJ256">
        <v>0</v>
      </c>
      <c r="AK256">
        <v>0</v>
      </c>
      <c r="AL256">
        <v>0</v>
      </c>
      <c r="AM256">
        <v>0</v>
      </c>
      <c r="AN256">
        <v>0</v>
      </c>
      <c r="AO256">
        <v>0</v>
      </c>
      <c r="AP256">
        <v>0</v>
      </c>
      <c r="AQ256">
        <v>0</v>
      </c>
      <c r="AR256">
        <v>0</v>
      </c>
      <c r="AS256">
        <v>0</v>
      </c>
      <c r="AT256">
        <v>0</v>
      </c>
    </row>
    <row r="257" spans="1:46" x14ac:dyDescent="0.45">
      <c r="A257" t="s">
        <v>10</v>
      </c>
      <c r="B257">
        <v>1</v>
      </c>
      <c r="C257">
        <v>3</v>
      </c>
      <c r="D257">
        <v>1445</v>
      </c>
      <c r="E257">
        <v>0</v>
      </c>
      <c r="F257">
        <v>0</v>
      </c>
      <c r="G257">
        <v>0</v>
      </c>
      <c r="H257">
        <v>0</v>
      </c>
      <c r="I257">
        <v>0</v>
      </c>
      <c r="J257">
        <v>0</v>
      </c>
      <c r="K257">
        <v>0</v>
      </c>
      <c r="L257">
        <v>0</v>
      </c>
      <c r="M257">
        <v>0</v>
      </c>
      <c r="N257">
        <v>0</v>
      </c>
      <c r="O257">
        <v>0</v>
      </c>
      <c r="P257">
        <v>0</v>
      </c>
      <c r="Q257">
        <v>-43064.52</v>
      </c>
      <c r="R257">
        <v>0</v>
      </c>
      <c r="S257">
        <v>0</v>
      </c>
      <c r="T257">
        <v>0</v>
      </c>
      <c r="U257">
        <v>0</v>
      </c>
      <c r="V257">
        <v>0</v>
      </c>
      <c r="W257">
        <v>0</v>
      </c>
      <c r="X257">
        <v>0</v>
      </c>
      <c r="Y257">
        <v>0</v>
      </c>
      <c r="Z257">
        <v>0</v>
      </c>
      <c r="AA257">
        <v>0</v>
      </c>
      <c r="AB257">
        <v>0</v>
      </c>
      <c r="AC257">
        <v>0</v>
      </c>
      <c r="AD257">
        <v>0</v>
      </c>
      <c r="AE257">
        <v>0</v>
      </c>
      <c r="AF257">
        <v>0</v>
      </c>
      <c r="AG257">
        <v>0</v>
      </c>
      <c r="AH257">
        <v>0</v>
      </c>
      <c r="AI257">
        <v>0</v>
      </c>
      <c r="AJ257">
        <v>0</v>
      </c>
      <c r="AK257">
        <v>0</v>
      </c>
      <c r="AL257">
        <v>0</v>
      </c>
      <c r="AM257">
        <v>0</v>
      </c>
      <c r="AN257">
        <v>0</v>
      </c>
      <c r="AO257">
        <v>0</v>
      </c>
      <c r="AP257">
        <v>0</v>
      </c>
      <c r="AQ257">
        <v>0</v>
      </c>
      <c r="AR257">
        <v>0</v>
      </c>
      <c r="AS257">
        <v>0</v>
      </c>
      <c r="AT257">
        <v>0</v>
      </c>
    </row>
    <row r="258" spans="1:46" x14ac:dyDescent="0.45">
      <c r="A258" t="s">
        <v>10</v>
      </c>
      <c r="B258">
        <v>1</v>
      </c>
      <c r="C258">
        <v>3</v>
      </c>
      <c r="D258">
        <v>1446</v>
      </c>
      <c r="E258">
        <v>0</v>
      </c>
      <c r="F258">
        <v>0</v>
      </c>
      <c r="G258">
        <v>289323.58</v>
      </c>
      <c r="H258">
        <v>388115</v>
      </c>
      <c r="I258">
        <v>293935.43</v>
      </c>
      <c r="J258">
        <v>0</v>
      </c>
      <c r="K258">
        <v>318586.90000000002</v>
      </c>
      <c r="L258">
        <v>174266.97</v>
      </c>
      <c r="M258">
        <v>41301.449999999997</v>
      </c>
      <c r="N258">
        <v>0</v>
      </c>
      <c r="O258">
        <v>44301.21</v>
      </c>
      <c r="P258">
        <v>1049.1099999999999</v>
      </c>
      <c r="Q258">
        <v>243686.31</v>
      </c>
      <c r="R258">
        <v>0</v>
      </c>
      <c r="S258">
        <v>0</v>
      </c>
      <c r="T258">
        <v>0</v>
      </c>
      <c r="U258">
        <v>0</v>
      </c>
      <c r="V258">
        <v>0</v>
      </c>
      <c r="W258">
        <v>0</v>
      </c>
      <c r="X258">
        <v>0</v>
      </c>
      <c r="Y258">
        <v>0</v>
      </c>
      <c r="Z258">
        <v>0</v>
      </c>
      <c r="AA258">
        <v>0</v>
      </c>
      <c r="AB258">
        <v>0</v>
      </c>
      <c r="AC258">
        <v>0</v>
      </c>
      <c r="AD258">
        <v>0</v>
      </c>
      <c r="AE258">
        <v>0</v>
      </c>
      <c r="AF258">
        <v>0</v>
      </c>
      <c r="AG258">
        <v>0</v>
      </c>
      <c r="AH258">
        <v>0</v>
      </c>
      <c r="AI258">
        <v>0</v>
      </c>
      <c r="AJ258">
        <v>0</v>
      </c>
      <c r="AK258">
        <v>0</v>
      </c>
      <c r="AL258">
        <v>0</v>
      </c>
      <c r="AM258">
        <v>0</v>
      </c>
      <c r="AN258">
        <v>0</v>
      </c>
      <c r="AO258">
        <v>0</v>
      </c>
      <c r="AP258">
        <v>0</v>
      </c>
      <c r="AQ258">
        <v>0</v>
      </c>
      <c r="AR258">
        <v>0</v>
      </c>
      <c r="AS258">
        <v>0</v>
      </c>
      <c r="AT258">
        <v>0</v>
      </c>
    </row>
    <row r="259" spans="1:46" x14ac:dyDescent="0.45">
      <c r="A259" t="s">
        <v>10</v>
      </c>
      <c r="B259">
        <v>1</v>
      </c>
      <c r="C259">
        <v>3</v>
      </c>
      <c r="D259">
        <v>1447</v>
      </c>
      <c r="E259">
        <v>0</v>
      </c>
      <c r="F259">
        <v>0</v>
      </c>
      <c r="G259">
        <v>0</v>
      </c>
      <c r="H259">
        <v>0</v>
      </c>
      <c r="I259">
        <v>0</v>
      </c>
      <c r="J259">
        <v>0</v>
      </c>
      <c r="K259">
        <v>0</v>
      </c>
      <c r="L259">
        <v>0</v>
      </c>
      <c r="M259">
        <v>0</v>
      </c>
      <c r="N259">
        <v>0</v>
      </c>
      <c r="O259">
        <v>0</v>
      </c>
      <c r="P259">
        <v>0</v>
      </c>
      <c r="Q259">
        <v>-120123.13</v>
      </c>
      <c r="R259">
        <v>0</v>
      </c>
      <c r="S259">
        <v>0</v>
      </c>
      <c r="T259">
        <v>0</v>
      </c>
      <c r="U259">
        <v>0</v>
      </c>
      <c r="V259">
        <v>0</v>
      </c>
      <c r="W259">
        <v>0</v>
      </c>
      <c r="X259">
        <v>0</v>
      </c>
      <c r="Y259">
        <v>0</v>
      </c>
      <c r="Z259">
        <v>0</v>
      </c>
      <c r="AA259">
        <v>0</v>
      </c>
      <c r="AB259">
        <v>0</v>
      </c>
      <c r="AC259">
        <v>0</v>
      </c>
      <c r="AD259">
        <v>0</v>
      </c>
      <c r="AE259">
        <v>0</v>
      </c>
      <c r="AF259">
        <v>0</v>
      </c>
      <c r="AG259">
        <v>0</v>
      </c>
      <c r="AH259">
        <v>0</v>
      </c>
      <c r="AI259">
        <v>0</v>
      </c>
      <c r="AJ259">
        <v>0</v>
      </c>
      <c r="AK259">
        <v>0</v>
      </c>
      <c r="AL259">
        <v>0</v>
      </c>
      <c r="AM259">
        <v>0</v>
      </c>
      <c r="AN259">
        <v>0</v>
      </c>
      <c r="AO259">
        <v>0</v>
      </c>
      <c r="AP259">
        <v>0</v>
      </c>
      <c r="AQ259">
        <v>0</v>
      </c>
      <c r="AR259">
        <v>0</v>
      </c>
      <c r="AS259">
        <v>0</v>
      </c>
      <c r="AT259">
        <v>0</v>
      </c>
    </row>
    <row r="260" spans="1:46" x14ac:dyDescent="0.45">
      <c r="A260" t="s">
        <v>10</v>
      </c>
      <c r="B260">
        <v>1</v>
      </c>
      <c r="C260">
        <v>3</v>
      </c>
      <c r="D260">
        <v>1450</v>
      </c>
      <c r="E260">
        <v>0</v>
      </c>
      <c r="F260">
        <v>0</v>
      </c>
      <c r="G260">
        <v>0</v>
      </c>
      <c r="H260">
        <v>0</v>
      </c>
      <c r="I260">
        <v>0</v>
      </c>
      <c r="J260">
        <v>0</v>
      </c>
      <c r="K260">
        <v>0</v>
      </c>
      <c r="L260">
        <v>0</v>
      </c>
      <c r="M260">
        <v>0</v>
      </c>
      <c r="N260">
        <v>4599</v>
      </c>
      <c r="O260">
        <v>0</v>
      </c>
      <c r="P260">
        <v>0</v>
      </c>
      <c r="Q260">
        <v>0</v>
      </c>
      <c r="R260">
        <v>0</v>
      </c>
      <c r="S260">
        <v>0</v>
      </c>
      <c r="T260">
        <v>0</v>
      </c>
      <c r="U260">
        <v>0</v>
      </c>
      <c r="V260">
        <v>0</v>
      </c>
      <c r="W260">
        <v>0</v>
      </c>
      <c r="X260">
        <v>0</v>
      </c>
      <c r="Y260">
        <v>0</v>
      </c>
      <c r="Z260">
        <v>0</v>
      </c>
      <c r="AA260">
        <v>0</v>
      </c>
      <c r="AB260">
        <v>0</v>
      </c>
      <c r="AC260">
        <v>0</v>
      </c>
      <c r="AD260">
        <v>0</v>
      </c>
      <c r="AE260">
        <v>0</v>
      </c>
      <c r="AF260">
        <v>0</v>
      </c>
      <c r="AG260">
        <v>0</v>
      </c>
      <c r="AH260">
        <v>0</v>
      </c>
      <c r="AI260">
        <v>0</v>
      </c>
      <c r="AJ260">
        <v>0</v>
      </c>
      <c r="AK260">
        <v>0</v>
      </c>
      <c r="AL260">
        <v>0</v>
      </c>
      <c r="AM260">
        <v>0</v>
      </c>
      <c r="AN260">
        <v>0</v>
      </c>
      <c r="AO260">
        <v>0</v>
      </c>
      <c r="AP260">
        <v>0</v>
      </c>
      <c r="AQ260">
        <v>0</v>
      </c>
      <c r="AR260">
        <v>0</v>
      </c>
      <c r="AS260">
        <v>0</v>
      </c>
      <c r="AT260">
        <v>0</v>
      </c>
    </row>
    <row r="261" spans="1:46" x14ac:dyDescent="0.45">
      <c r="A261" t="s">
        <v>10</v>
      </c>
      <c r="B261">
        <v>1</v>
      </c>
      <c r="C261">
        <v>3</v>
      </c>
      <c r="D261">
        <v>1455</v>
      </c>
      <c r="E261">
        <v>0</v>
      </c>
      <c r="F261">
        <v>0</v>
      </c>
      <c r="G261">
        <v>0</v>
      </c>
      <c r="H261">
        <v>0</v>
      </c>
      <c r="I261">
        <v>0</v>
      </c>
      <c r="J261">
        <v>0</v>
      </c>
      <c r="K261">
        <v>0</v>
      </c>
      <c r="L261">
        <v>0</v>
      </c>
      <c r="M261">
        <v>0</v>
      </c>
      <c r="N261">
        <v>0</v>
      </c>
      <c r="O261">
        <v>0</v>
      </c>
      <c r="P261">
        <v>0</v>
      </c>
      <c r="Q261">
        <v>-16351.2</v>
      </c>
      <c r="R261">
        <v>0</v>
      </c>
      <c r="S261">
        <v>0</v>
      </c>
      <c r="T261">
        <v>0</v>
      </c>
      <c r="U261">
        <v>0</v>
      </c>
      <c r="V261">
        <v>0</v>
      </c>
      <c r="W261">
        <v>0</v>
      </c>
      <c r="X261">
        <v>0</v>
      </c>
      <c r="Y261">
        <v>0</v>
      </c>
      <c r="Z261">
        <v>0</v>
      </c>
      <c r="AA261">
        <v>0</v>
      </c>
      <c r="AB261">
        <v>0</v>
      </c>
      <c r="AC261">
        <v>0</v>
      </c>
      <c r="AD261">
        <v>0</v>
      </c>
      <c r="AE261">
        <v>0</v>
      </c>
      <c r="AF261">
        <v>0</v>
      </c>
      <c r="AG261">
        <v>0</v>
      </c>
      <c r="AH261">
        <v>0</v>
      </c>
      <c r="AI261">
        <v>0</v>
      </c>
      <c r="AJ261">
        <v>0</v>
      </c>
      <c r="AK261">
        <v>0</v>
      </c>
      <c r="AL261">
        <v>0</v>
      </c>
      <c r="AM261">
        <v>0</v>
      </c>
      <c r="AN261">
        <v>0</v>
      </c>
      <c r="AO261">
        <v>0</v>
      </c>
      <c r="AP261">
        <v>0</v>
      </c>
      <c r="AQ261">
        <v>0</v>
      </c>
      <c r="AR261">
        <v>0</v>
      </c>
      <c r="AS261">
        <v>0</v>
      </c>
      <c r="AT261">
        <v>0</v>
      </c>
    </row>
    <row r="262" spans="1:46" x14ac:dyDescent="0.45">
      <c r="A262" t="s">
        <v>10</v>
      </c>
      <c r="B262">
        <v>1</v>
      </c>
      <c r="C262">
        <v>3</v>
      </c>
      <c r="D262">
        <v>1460</v>
      </c>
      <c r="E262">
        <v>0</v>
      </c>
      <c r="F262">
        <v>0</v>
      </c>
      <c r="G262">
        <v>0</v>
      </c>
      <c r="H262">
        <v>0</v>
      </c>
      <c r="I262">
        <v>0</v>
      </c>
      <c r="J262">
        <v>0</v>
      </c>
      <c r="K262">
        <v>0</v>
      </c>
      <c r="L262">
        <v>0</v>
      </c>
      <c r="M262">
        <v>0</v>
      </c>
      <c r="N262">
        <v>0</v>
      </c>
      <c r="O262">
        <v>0</v>
      </c>
      <c r="P262">
        <v>0</v>
      </c>
      <c r="Q262">
        <v>0</v>
      </c>
      <c r="R262">
        <v>0</v>
      </c>
      <c r="S262">
        <v>0</v>
      </c>
      <c r="T262">
        <v>0</v>
      </c>
      <c r="U262">
        <v>0</v>
      </c>
      <c r="V262">
        <v>0</v>
      </c>
      <c r="W262">
        <v>0</v>
      </c>
      <c r="X262">
        <v>0</v>
      </c>
      <c r="Y262">
        <v>0</v>
      </c>
      <c r="Z262">
        <v>0</v>
      </c>
      <c r="AA262">
        <v>0</v>
      </c>
      <c r="AB262">
        <v>0</v>
      </c>
      <c r="AC262">
        <v>0</v>
      </c>
      <c r="AD262">
        <v>0</v>
      </c>
      <c r="AE262">
        <v>0</v>
      </c>
      <c r="AF262">
        <v>0</v>
      </c>
      <c r="AG262">
        <v>0</v>
      </c>
      <c r="AH262">
        <v>0</v>
      </c>
      <c r="AI262">
        <v>0</v>
      </c>
      <c r="AJ262">
        <v>0</v>
      </c>
      <c r="AK262">
        <v>0</v>
      </c>
      <c r="AL262">
        <v>0</v>
      </c>
      <c r="AM262">
        <v>0</v>
      </c>
      <c r="AN262">
        <v>0</v>
      </c>
      <c r="AO262">
        <v>0</v>
      </c>
      <c r="AP262">
        <v>0</v>
      </c>
      <c r="AQ262">
        <v>0</v>
      </c>
      <c r="AR262">
        <v>0</v>
      </c>
      <c r="AS262">
        <v>0</v>
      </c>
      <c r="AT262">
        <v>0</v>
      </c>
    </row>
    <row r="263" spans="1:46" x14ac:dyDescent="0.45">
      <c r="A263" t="s">
        <v>10</v>
      </c>
      <c r="B263">
        <v>1</v>
      </c>
      <c r="C263">
        <v>3</v>
      </c>
      <c r="D263">
        <v>1465</v>
      </c>
      <c r="E263">
        <v>0</v>
      </c>
      <c r="F263">
        <v>0</v>
      </c>
      <c r="G263">
        <v>0</v>
      </c>
      <c r="H263">
        <v>0</v>
      </c>
      <c r="I263">
        <v>0</v>
      </c>
      <c r="J263">
        <v>0</v>
      </c>
      <c r="K263">
        <v>0</v>
      </c>
      <c r="L263">
        <v>0</v>
      </c>
      <c r="M263">
        <v>0</v>
      </c>
      <c r="N263">
        <v>0</v>
      </c>
      <c r="O263">
        <v>0</v>
      </c>
      <c r="P263">
        <v>0</v>
      </c>
      <c r="Q263">
        <v>-6390.77</v>
      </c>
      <c r="R263">
        <v>0</v>
      </c>
      <c r="S263">
        <v>0</v>
      </c>
      <c r="T263">
        <v>0</v>
      </c>
      <c r="U263">
        <v>0</v>
      </c>
      <c r="V263">
        <v>0</v>
      </c>
      <c r="W263">
        <v>0</v>
      </c>
      <c r="X263">
        <v>0</v>
      </c>
      <c r="Y263">
        <v>0</v>
      </c>
      <c r="Z263">
        <v>0</v>
      </c>
      <c r="AA263">
        <v>0</v>
      </c>
      <c r="AB263">
        <v>0</v>
      </c>
      <c r="AC263">
        <v>0</v>
      </c>
      <c r="AD263">
        <v>0</v>
      </c>
      <c r="AE263">
        <v>0</v>
      </c>
      <c r="AF263">
        <v>0</v>
      </c>
      <c r="AG263">
        <v>0</v>
      </c>
      <c r="AH263">
        <v>0</v>
      </c>
      <c r="AI263">
        <v>0</v>
      </c>
      <c r="AJ263">
        <v>0</v>
      </c>
      <c r="AK263">
        <v>0</v>
      </c>
      <c r="AL263">
        <v>0</v>
      </c>
      <c r="AM263">
        <v>0</v>
      </c>
      <c r="AN263">
        <v>0</v>
      </c>
      <c r="AO263">
        <v>0</v>
      </c>
      <c r="AP263">
        <v>0</v>
      </c>
      <c r="AQ263">
        <v>0</v>
      </c>
      <c r="AR263">
        <v>0</v>
      </c>
      <c r="AS263">
        <v>0</v>
      </c>
      <c r="AT263">
        <v>0</v>
      </c>
    </row>
    <row r="264" spans="1:46" x14ac:dyDescent="0.45">
      <c r="A264" t="s">
        <v>10</v>
      </c>
      <c r="B264">
        <v>1</v>
      </c>
      <c r="C264">
        <v>3</v>
      </c>
      <c r="D264">
        <v>2025</v>
      </c>
      <c r="E264">
        <v>0</v>
      </c>
      <c r="F264">
        <v>38.75</v>
      </c>
      <c r="G264">
        <v>0</v>
      </c>
      <c r="H264">
        <v>558.49</v>
      </c>
      <c r="I264">
        <v>-436.37</v>
      </c>
      <c r="J264">
        <v>2522.61</v>
      </c>
      <c r="K264">
        <v>0</v>
      </c>
      <c r="L264">
        <v>-2243.5100000000002</v>
      </c>
      <c r="M264">
        <v>20</v>
      </c>
      <c r="N264">
        <v>17.5</v>
      </c>
      <c r="O264">
        <v>-281.60000000000002</v>
      </c>
      <c r="P264">
        <v>123.45</v>
      </c>
      <c r="Q264">
        <v>0</v>
      </c>
      <c r="R264">
        <v>0</v>
      </c>
      <c r="S264">
        <v>0</v>
      </c>
      <c r="T264">
        <v>0</v>
      </c>
      <c r="U264">
        <v>0</v>
      </c>
      <c r="V264">
        <v>0</v>
      </c>
      <c r="W264">
        <v>0</v>
      </c>
      <c r="X264">
        <v>0</v>
      </c>
      <c r="Y264">
        <v>0</v>
      </c>
      <c r="Z264">
        <v>0</v>
      </c>
      <c r="AA264">
        <v>0</v>
      </c>
      <c r="AB264">
        <v>0</v>
      </c>
      <c r="AC264">
        <v>0</v>
      </c>
      <c r="AD264">
        <v>0</v>
      </c>
      <c r="AE264">
        <v>0</v>
      </c>
      <c r="AF264">
        <v>0</v>
      </c>
      <c r="AG264">
        <v>0</v>
      </c>
      <c r="AH264">
        <v>0</v>
      </c>
      <c r="AI264">
        <v>0</v>
      </c>
      <c r="AJ264">
        <v>0</v>
      </c>
      <c r="AK264">
        <v>0</v>
      </c>
      <c r="AL264">
        <v>0</v>
      </c>
      <c r="AM264">
        <v>0</v>
      </c>
      <c r="AN264">
        <v>0</v>
      </c>
      <c r="AO264">
        <v>0</v>
      </c>
      <c r="AP264">
        <v>0</v>
      </c>
      <c r="AQ264">
        <v>0</v>
      </c>
      <c r="AR264">
        <v>0</v>
      </c>
      <c r="AS264">
        <v>0</v>
      </c>
      <c r="AT264">
        <v>0</v>
      </c>
    </row>
    <row r="265" spans="1:46" x14ac:dyDescent="0.45">
      <c r="A265" t="s">
        <v>10</v>
      </c>
      <c r="B265">
        <v>1</v>
      </c>
      <c r="C265">
        <v>3</v>
      </c>
      <c r="D265">
        <v>2050</v>
      </c>
      <c r="E265">
        <v>0</v>
      </c>
      <c r="F265">
        <v>77.31</v>
      </c>
      <c r="G265">
        <v>0</v>
      </c>
      <c r="H265">
        <v>1114.2</v>
      </c>
      <c r="I265">
        <v>-870.6</v>
      </c>
      <c r="J265">
        <v>5032.59</v>
      </c>
      <c r="K265">
        <v>0</v>
      </c>
      <c r="L265">
        <v>-4475.7700000000004</v>
      </c>
      <c r="M265">
        <v>39.92</v>
      </c>
      <c r="N265">
        <v>34.979999999999997</v>
      </c>
      <c r="O265">
        <v>-561.88</v>
      </c>
      <c r="P265">
        <v>246.34</v>
      </c>
      <c r="Q265">
        <v>0</v>
      </c>
      <c r="R265">
        <v>0</v>
      </c>
      <c r="S265">
        <v>0</v>
      </c>
      <c r="T265">
        <v>0</v>
      </c>
      <c r="U265">
        <v>0</v>
      </c>
      <c r="V265">
        <v>0</v>
      </c>
      <c r="W265">
        <v>0</v>
      </c>
      <c r="X265">
        <v>0</v>
      </c>
      <c r="Y265">
        <v>0</v>
      </c>
      <c r="Z265">
        <v>0</v>
      </c>
      <c r="AA265">
        <v>0</v>
      </c>
      <c r="AB265">
        <v>0</v>
      </c>
      <c r="AC265">
        <v>0</v>
      </c>
      <c r="AD265">
        <v>0</v>
      </c>
      <c r="AE265">
        <v>0</v>
      </c>
      <c r="AF265">
        <v>0</v>
      </c>
      <c r="AG265">
        <v>0</v>
      </c>
      <c r="AH265">
        <v>0</v>
      </c>
      <c r="AI265">
        <v>0</v>
      </c>
      <c r="AJ265">
        <v>0</v>
      </c>
      <c r="AK265">
        <v>0</v>
      </c>
      <c r="AL265">
        <v>0</v>
      </c>
      <c r="AM265">
        <v>0</v>
      </c>
      <c r="AN265">
        <v>0</v>
      </c>
      <c r="AO265">
        <v>0</v>
      </c>
      <c r="AP265">
        <v>0</v>
      </c>
      <c r="AQ265">
        <v>0</v>
      </c>
      <c r="AR265">
        <v>0</v>
      </c>
      <c r="AS265">
        <v>0</v>
      </c>
      <c r="AT265">
        <v>0</v>
      </c>
    </row>
    <row r="266" spans="1:46" x14ac:dyDescent="0.45">
      <c r="A266" t="s">
        <v>10</v>
      </c>
      <c r="B266">
        <v>1</v>
      </c>
      <c r="C266">
        <v>3</v>
      </c>
      <c r="D266">
        <v>2100</v>
      </c>
      <c r="E266">
        <v>0</v>
      </c>
      <c r="F266">
        <v>-285833.7</v>
      </c>
      <c r="G266">
        <v>-175108.64</v>
      </c>
      <c r="H266">
        <v>345407.52</v>
      </c>
      <c r="I266">
        <v>-159268.17000000001</v>
      </c>
      <c r="J266">
        <v>934155.3</v>
      </c>
      <c r="K266">
        <v>-1240918.71</v>
      </c>
      <c r="L266">
        <v>-19949.64</v>
      </c>
      <c r="M266">
        <v>19660.2</v>
      </c>
      <c r="N266">
        <v>900371.78</v>
      </c>
      <c r="O266">
        <v>-781882</v>
      </c>
      <c r="P266">
        <v>-67693.25</v>
      </c>
      <c r="Q266">
        <v>588057.03</v>
      </c>
      <c r="R266">
        <v>0</v>
      </c>
      <c r="S266">
        <v>0</v>
      </c>
      <c r="T266">
        <v>0</v>
      </c>
      <c r="U266">
        <v>0</v>
      </c>
      <c r="V266">
        <v>0</v>
      </c>
      <c r="W266">
        <v>0</v>
      </c>
      <c r="X266">
        <v>0</v>
      </c>
      <c r="Y266">
        <v>0</v>
      </c>
      <c r="Z266">
        <v>0</v>
      </c>
      <c r="AA266">
        <v>0</v>
      </c>
      <c r="AB266">
        <v>0</v>
      </c>
      <c r="AC266">
        <v>0</v>
      </c>
      <c r="AD266">
        <v>0</v>
      </c>
      <c r="AE266">
        <v>0</v>
      </c>
      <c r="AF266">
        <v>0</v>
      </c>
      <c r="AG266">
        <v>0</v>
      </c>
      <c r="AH266">
        <v>0</v>
      </c>
      <c r="AI266">
        <v>0</v>
      </c>
      <c r="AJ266">
        <v>0</v>
      </c>
      <c r="AK266">
        <v>0</v>
      </c>
      <c r="AL266">
        <v>0</v>
      </c>
      <c r="AM266">
        <v>0</v>
      </c>
      <c r="AN266">
        <v>0</v>
      </c>
      <c r="AO266">
        <v>0</v>
      </c>
      <c r="AP266">
        <v>0</v>
      </c>
      <c r="AQ266">
        <v>0</v>
      </c>
      <c r="AR266">
        <v>0</v>
      </c>
      <c r="AS266">
        <v>0</v>
      </c>
      <c r="AT266">
        <v>0</v>
      </c>
    </row>
    <row r="267" spans="1:46" x14ac:dyDescent="0.45">
      <c r="A267" t="s">
        <v>10</v>
      </c>
      <c r="B267">
        <v>1</v>
      </c>
      <c r="C267">
        <v>3</v>
      </c>
      <c r="D267">
        <v>2101</v>
      </c>
      <c r="E267">
        <v>0</v>
      </c>
      <c r="F267">
        <v>0</v>
      </c>
      <c r="G267">
        <v>0</v>
      </c>
      <c r="H267">
        <v>0</v>
      </c>
      <c r="I267">
        <v>0</v>
      </c>
      <c r="J267">
        <v>0</v>
      </c>
      <c r="K267">
        <v>900</v>
      </c>
      <c r="L267">
        <v>-900</v>
      </c>
      <c r="M267">
        <v>0</v>
      </c>
      <c r="N267">
        <v>0</v>
      </c>
      <c r="O267">
        <v>0</v>
      </c>
      <c r="P267">
        <v>0</v>
      </c>
      <c r="Q267">
        <v>0</v>
      </c>
      <c r="R267">
        <v>0</v>
      </c>
      <c r="S267">
        <v>0</v>
      </c>
      <c r="T267">
        <v>0</v>
      </c>
      <c r="U267">
        <v>0</v>
      </c>
      <c r="V267">
        <v>0</v>
      </c>
      <c r="W267">
        <v>0</v>
      </c>
      <c r="X267">
        <v>0</v>
      </c>
      <c r="Y267">
        <v>0</v>
      </c>
      <c r="Z267">
        <v>0</v>
      </c>
      <c r="AA267">
        <v>0</v>
      </c>
      <c r="AB267">
        <v>0</v>
      </c>
      <c r="AC267">
        <v>0</v>
      </c>
      <c r="AD267">
        <v>0</v>
      </c>
      <c r="AE267">
        <v>0</v>
      </c>
      <c r="AF267">
        <v>0</v>
      </c>
      <c r="AG267">
        <v>0</v>
      </c>
      <c r="AH267">
        <v>0</v>
      </c>
      <c r="AI267">
        <v>0</v>
      </c>
      <c r="AJ267">
        <v>0</v>
      </c>
      <c r="AK267">
        <v>0</v>
      </c>
      <c r="AL267">
        <v>0</v>
      </c>
      <c r="AM267">
        <v>0</v>
      </c>
      <c r="AN267">
        <v>0</v>
      </c>
      <c r="AO267">
        <v>0</v>
      </c>
      <c r="AP267">
        <v>0</v>
      </c>
      <c r="AQ267">
        <v>0</v>
      </c>
      <c r="AR267">
        <v>0</v>
      </c>
      <c r="AS267">
        <v>0</v>
      </c>
      <c r="AT267">
        <v>0</v>
      </c>
    </row>
    <row r="268" spans="1:46" x14ac:dyDescent="0.45">
      <c r="A268" t="s">
        <v>10</v>
      </c>
      <c r="B268">
        <v>1</v>
      </c>
      <c r="C268">
        <v>3</v>
      </c>
      <c r="D268">
        <v>2104</v>
      </c>
      <c r="E268">
        <v>0</v>
      </c>
      <c r="F268">
        <v>-74637.600000000006</v>
      </c>
      <c r="G268">
        <v>0</v>
      </c>
      <c r="H268">
        <v>0</v>
      </c>
      <c r="I268">
        <v>1246.6199999999999</v>
      </c>
      <c r="J268">
        <v>40145.910000000003</v>
      </c>
      <c r="K268">
        <v>9877.86</v>
      </c>
      <c r="L268">
        <v>-51270.39</v>
      </c>
      <c r="M268">
        <v>0</v>
      </c>
      <c r="N268">
        <v>0</v>
      </c>
      <c r="O268">
        <v>15498.67</v>
      </c>
      <c r="P268">
        <v>24982.52</v>
      </c>
      <c r="Q268">
        <v>-40481.19</v>
      </c>
      <c r="R268">
        <v>0</v>
      </c>
      <c r="S268">
        <v>0</v>
      </c>
      <c r="T268">
        <v>0</v>
      </c>
      <c r="U268">
        <v>0</v>
      </c>
      <c r="V268">
        <v>0</v>
      </c>
      <c r="W268">
        <v>0</v>
      </c>
      <c r="X268">
        <v>0</v>
      </c>
      <c r="Y268">
        <v>0</v>
      </c>
      <c r="Z268">
        <v>0</v>
      </c>
      <c r="AA268">
        <v>0</v>
      </c>
      <c r="AB268">
        <v>0</v>
      </c>
      <c r="AC268">
        <v>0</v>
      </c>
      <c r="AD268">
        <v>0</v>
      </c>
      <c r="AE268">
        <v>0</v>
      </c>
      <c r="AF268">
        <v>0</v>
      </c>
      <c r="AG268">
        <v>0</v>
      </c>
      <c r="AH268">
        <v>0</v>
      </c>
      <c r="AI268">
        <v>0</v>
      </c>
      <c r="AJ268">
        <v>0</v>
      </c>
      <c r="AK268">
        <v>0</v>
      </c>
      <c r="AL268">
        <v>0</v>
      </c>
      <c r="AM268">
        <v>0</v>
      </c>
      <c r="AN268">
        <v>0</v>
      </c>
      <c r="AO268">
        <v>0</v>
      </c>
      <c r="AP268">
        <v>0</v>
      </c>
      <c r="AQ268">
        <v>0</v>
      </c>
      <c r="AR268">
        <v>0</v>
      </c>
      <c r="AS268">
        <v>0</v>
      </c>
      <c r="AT268">
        <v>0</v>
      </c>
    </row>
    <row r="269" spans="1:46" x14ac:dyDescent="0.45">
      <c r="A269" t="s">
        <v>10</v>
      </c>
      <c r="B269">
        <v>1</v>
      </c>
      <c r="C269">
        <v>3</v>
      </c>
      <c r="D269">
        <v>2105</v>
      </c>
      <c r="E269">
        <v>0</v>
      </c>
      <c r="F269">
        <v>0</v>
      </c>
      <c r="G269">
        <v>0</v>
      </c>
      <c r="H269">
        <v>0</v>
      </c>
      <c r="I269">
        <v>0</v>
      </c>
      <c r="J269">
        <v>236.84</v>
      </c>
      <c r="K269">
        <v>0</v>
      </c>
      <c r="L269">
        <v>0</v>
      </c>
      <c r="M269">
        <v>-2391.54</v>
      </c>
      <c r="N269">
        <v>0</v>
      </c>
      <c r="O269">
        <v>0</v>
      </c>
      <c r="P269">
        <v>129.09</v>
      </c>
      <c r="Q269">
        <v>0</v>
      </c>
      <c r="R269">
        <v>0</v>
      </c>
      <c r="S269">
        <v>0</v>
      </c>
      <c r="T269">
        <v>0</v>
      </c>
      <c r="U269">
        <v>0</v>
      </c>
      <c r="V269">
        <v>0</v>
      </c>
      <c r="W269">
        <v>0</v>
      </c>
      <c r="X269">
        <v>0</v>
      </c>
      <c r="Y269">
        <v>0</v>
      </c>
      <c r="Z269">
        <v>0</v>
      </c>
      <c r="AA269">
        <v>0</v>
      </c>
      <c r="AB269">
        <v>0</v>
      </c>
      <c r="AC269">
        <v>0</v>
      </c>
      <c r="AD269">
        <v>0</v>
      </c>
      <c r="AE269">
        <v>0</v>
      </c>
      <c r="AF269">
        <v>0</v>
      </c>
      <c r="AG269">
        <v>0</v>
      </c>
      <c r="AH269">
        <v>0</v>
      </c>
      <c r="AI269">
        <v>0</v>
      </c>
      <c r="AJ269">
        <v>0</v>
      </c>
      <c r="AK269">
        <v>0</v>
      </c>
      <c r="AL269">
        <v>0</v>
      </c>
      <c r="AM269">
        <v>0</v>
      </c>
      <c r="AN269">
        <v>0</v>
      </c>
      <c r="AO269">
        <v>0</v>
      </c>
      <c r="AP269">
        <v>0</v>
      </c>
      <c r="AQ269">
        <v>0</v>
      </c>
      <c r="AR269">
        <v>0</v>
      </c>
      <c r="AS269">
        <v>0</v>
      </c>
      <c r="AT269">
        <v>0</v>
      </c>
    </row>
    <row r="270" spans="1:46" x14ac:dyDescent="0.45">
      <c r="A270" t="s">
        <v>10</v>
      </c>
      <c r="B270">
        <v>1</v>
      </c>
      <c r="C270">
        <v>3</v>
      </c>
      <c r="D270">
        <v>2106</v>
      </c>
      <c r="E270">
        <v>0</v>
      </c>
      <c r="F270">
        <v>0</v>
      </c>
      <c r="G270">
        <v>0</v>
      </c>
      <c r="H270">
        <v>0</v>
      </c>
      <c r="I270">
        <v>0</v>
      </c>
      <c r="J270">
        <v>394.74</v>
      </c>
      <c r="K270">
        <v>0</v>
      </c>
      <c r="L270">
        <v>0</v>
      </c>
      <c r="M270">
        <v>-3985.92</v>
      </c>
      <c r="N270">
        <v>0</v>
      </c>
      <c r="O270">
        <v>0</v>
      </c>
      <c r="P270">
        <v>77.45</v>
      </c>
      <c r="Q270">
        <v>0</v>
      </c>
      <c r="R270">
        <v>0</v>
      </c>
      <c r="S270">
        <v>0</v>
      </c>
      <c r="T270">
        <v>0</v>
      </c>
      <c r="U270">
        <v>0</v>
      </c>
      <c r="V270">
        <v>0</v>
      </c>
      <c r="W270">
        <v>0</v>
      </c>
      <c r="X270">
        <v>0</v>
      </c>
      <c r="Y270">
        <v>0</v>
      </c>
      <c r="Z270">
        <v>0</v>
      </c>
      <c r="AA270">
        <v>0</v>
      </c>
      <c r="AB270">
        <v>0</v>
      </c>
      <c r="AC270">
        <v>0</v>
      </c>
      <c r="AD270">
        <v>0</v>
      </c>
      <c r="AE270">
        <v>0</v>
      </c>
      <c r="AF270">
        <v>0</v>
      </c>
      <c r="AG270">
        <v>0</v>
      </c>
      <c r="AH270">
        <v>0</v>
      </c>
      <c r="AI270">
        <v>0</v>
      </c>
      <c r="AJ270">
        <v>0</v>
      </c>
      <c r="AK270">
        <v>0</v>
      </c>
      <c r="AL270">
        <v>0</v>
      </c>
      <c r="AM270">
        <v>0</v>
      </c>
      <c r="AN270">
        <v>0</v>
      </c>
      <c r="AO270">
        <v>0</v>
      </c>
      <c r="AP270">
        <v>0</v>
      </c>
      <c r="AQ270">
        <v>0</v>
      </c>
      <c r="AR270">
        <v>0</v>
      </c>
      <c r="AS270">
        <v>0</v>
      </c>
      <c r="AT270">
        <v>0</v>
      </c>
    </row>
    <row r="271" spans="1:46" x14ac:dyDescent="0.45">
      <c r="A271" t="s">
        <v>10</v>
      </c>
      <c r="B271">
        <v>1</v>
      </c>
      <c r="C271">
        <v>3</v>
      </c>
      <c r="D271">
        <v>2107</v>
      </c>
      <c r="E271">
        <v>0</v>
      </c>
      <c r="F271">
        <v>8596.07</v>
      </c>
      <c r="G271">
        <v>14139.08</v>
      </c>
      <c r="H271">
        <v>5287.61</v>
      </c>
      <c r="I271">
        <v>6396.5</v>
      </c>
      <c r="J271">
        <v>-33970.83</v>
      </c>
      <c r="K271">
        <v>3659.83</v>
      </c>
      <c r="L271">
        <v>12002.99</v>
      </c>
      <c r="M271">
        <v>5850.98</v>
      </c>
      <c r="N271">
        <v>3623.14</v>
      </c>
      <c r="O271">
        <v>13484.9</v>
      </c>
      <c r="P271">
        <v>-38636.879999999997</v>
      </c>
      <c r="Q271">
        <v>27677.69</v>
      </c>
      <c r="R271">
        <v>0</v>
      </c>
      <c r="S271">
        <v>0</v>
      </c>
      <c r="T271">
        <v>0</v>
      </c>
      <c r="U271">
        <v>0</v>
      </c>
      <c r="V271">
        <v>0</v>
      </c>
      <c r="W271">
        <v>0</v>
      </c>
      <c r="X271">
        <v>0</v>
      </c>
      <c r="Y271">
        <v>0</v>
      </c>
      <c r="Z271">
        <v>0</v>
      </c>
      <c r="AA271">
        <v>0</v>
      </c>
      <c r="AB271">
        <v>0</v>
      </c>
      <c r="AC271">
        <v>0</v>
      </c>
      <c r="AD271">
        <v>0</v>
      </c>
      <c r="AE271">
        <v>0</v>
      </c>
      <c r="AF271">
        <v>0</v>
      </c>
      <c r="AG271">
        <v>0</v>
      </c>
      <c r="AH271">
        <v>0</v>
      </c>
      <c r="AI271">
        <v>0</v>
      </c>
      <c r="AJ271">
        <v>0</v>
      </c>
      <c r="AK271">
        <v>0</v>
      </c>
      <c r="AL271">
        <v>0</v>
      </c>
      <c r="AM271">
        <v>0</v>
      </c>
      <c r="AN271">
        <v>0</v>
      </c>
      <c r="AO271">
        <v>0</v>
      </c>
      <c r="AP271">
        <v>0</v>
      </c>
      <c r="AQ271">
        <v>0</v>
      </c>
      <c r="AR271">
        <v>0</v>
      </c>
      <c r="AS271">
        <v>0</v>
      </c>
      <c r="AT271">
        <v>0</v>
      </c>
    </row>
    <row r="272" spans="1:46" x14ac:dyDescent="0.45">
      <c r="A272" t="s">
        <v>10</v>
      </c>
      <c r="B272">
        <v>1</v>
      </c>
      <c r="C272">
        <v>3</v>
      </c>
      <c r="D272">
        <v>2108</v>
      </c>
      <c r="E272">
        <v>0</v>
      </c>
      <c r="F272">
        <v>-441.6</v>
      </c>
      <c r="G272">
        <v>45.09</v>
      </c>
      <c r="H272">
        <v>43.94</v>
      </c>
      <c r="I272">
        <v>-12.4</v>
      </c>
      <c r="J272">
        <v>31.63</v>
      </c>
      <c r="K272">
        <v>404.41</v>
      </c>
      <c r="L272">
        <v>-479.9</v>
      </c>
      <c r="M272">
        <v>72.08</v>
      </c>
      <c r="N272">
        <v>36.67</v>
      </c>
      <c r="O272">
        <v>59.39</v>
      </c>
      <c r="P272">
        <v>-120.42</v>
      </c>
      <c r="Q272">
        <v>-912.97</v>
      </c>
      <c r="R272">
        <v>0</v>
      </c>
      <c r="S272">
        <v>0</v>
      </c>
      <c r="T272">
        <v>0</v>
      </c>
      <c r="U272">
        <v>0</v>
      </c>
      <c r="V272">
        <v>0</v>
      </c>
      <c r="W272">
        <v>0</v>
      </c>
      <c r="X272">
        <v>0</v>
      </c>
      <c r="Y272">
        <v>0</v>
      </c>
      <c r="Z272">
        <v>0</v>
      </c>
      <c r="AA272">
        <v>0</v>
      </c>
      <c r="AB272">
        <v>0</v>
      </c>
      <c r="AC272">
        <v>0</v>
      </c>
      <c r="AD272">
        <v>0</v>
      </c>
      <c r="AE272">
        <v>0</v>
      </c>
      <c r="AF272">
        <v>0</v>
      </c>
      <c r="AG272">
        <v>0</v>
      </c>
      <c r="AH272">
        <v>0</v>
      </c>
      <c r="AI272">
        <v>0</v>
      </c>
      <c r="AJ272">
        <v>0</v>
      </c>
      <c r="AK272">
        <v>0</v>
      </c>
      <c r="AL272">
        <v>0</v>
      </c>
      <c r="AM272">
        <v>0</v>
      </c>
      <c r="AN272">
        <v>0</v>
      </c>
      <c r="AO272">
        <v>0</v>
      </c>
      <c r="AP272">
        <v>0</v>
      </c>
      <c r="AQ272">
        <v>0</v>
      </c>
      <c r="AR272">
        <v>0</v>
      </c>
      <c r="AS272">
        <v>0</v>
      </c>
      <c r="AT272">
        <v>0</v>
      </c>
    </row>
    <row r="273" spans="1:46" x14ac:dyDescent="0.45">
      <c r="A273" t="s">
        <v>10</v>
      </c>
      <c r="B273">
        <v>1</v>
      </c>
      <c r="C273">
        <v>3</v>
      </c>
      <c r="D273">
        <v>2109</v>
      </c>
      <c r="E273">
        <v>0</v>
      </c>
      <c r="F273">
        <v>0</v>
      </c>
      <c r="G273">
        <v>0</v>
      </c>
      <c r="H273">
        <v>-11178.14</v>
      </c>
      <c r="I273">
        <v>0</v>
      </c>
      <c r="J273">
        <v>0</v>
      </c>
      <c r="K273">
        <v>0</v>
      </c>
      <c r="L273">
        <v>0</v>
      </c>
      <c r="M273">
        <v>0</v>
      </c>
      <c r="N273">
        <v>0</v>
      </c>
      <c r="O273">
        <v>0</v>
      </c>
      <c r="P273">
        <v>0</v>
      </c>
      <c r="Q273">
        <v>12149.55</v>
      </c>
      <c r="R273">
        <v>0</v>
      </c>
      <c r="S273">
        <v>0</v>
      </c>
      <c r="T273">
        <v>0</v>
      </c>
      <c r="U273">
        <v>0</v>
      </c>
      <c r="V273">
        <v>0</v>
      </c>
      <c r="W273">
        <v>0</v>
      </c>
      <c r="X273">
        <v>0</v>
      </c>
      <c r="Y273">
        <v>0</v>
      </c>
      <c r="Z273">
        <v>0</v>
      </c>
      <c r="AA273">
        <v>0</v>
      </c>
      <c r="AB273">
        <v>0</v>
      </c>
      <c r="AC273">
        <v>0</v>
      </c>
      <c r="AD273">
        <v>0</v>
      </c>
      <c r="AE273">
        <v>0</v>
      </c>
      <c r="AF273">
        <v>0</v>
      </c>
      <c r="AG273">
        <v>0</v>
      </c>
      <c r="AH273">
        <v>0</v>
      </c>
      <c r="AI273">
        <v>0</v>
      </c>
      <c r="AJ273">
        <v>0</v>
      </c>
      <c r="AK273">
        <v>0</v>
      </c>
      <c r="AL273">
        <v>0</v>
      </c>
      <c r="AM273">
        <v>0</v>
      </c>
      <c r="AN273">
        <v>0</v>
      </c>
      <c r="AO273">
        <v>0</v>
      </c>
      <c r="AP273">
        <v>0</v>
      </c>
      <c r="AQ273">
        <v>0</v>
      </c>
      <c r="AR273">
        <v>0</v>
      </c>
      <c r="AS273">
        <v>0</v>
      </c>
      <c r="AT273">
        <v>0</v>
      </c>
    </row>
    <row r="274" spans="1:46" x14ac:dyDescent="0.45">
      <c r="A274" t="s">
        <v>10</v>
      </c>
      <c r="B274">
        <v>1</v>
      </c>
      <c r="C274">
        <v>3</v>
      </c>
      <c r="D274">
        <v>2125</v>
      </c>
      <c r="E274">
        <v>0</v>
      </c>
      <c r="F274">
        <v>0</v>
      </c>
      <c r="G274">
        <v>0</v>
      </c>
      <c r="H274">
        <v>0</v>
      </c>
      <c r="I274">
        <v>-2113.63</v>
      </c>
      <c r="J274">
        <v>0</v>
      </c>
      <c r="K274">
        <v>2113.63</v>
      </c>
      <c r="L274">
        <v>0</v>
      </c>
      <c r="M274">
        <v>0</v>
      </c>
      <c r="N274">
        <v>0</v>
      </c>
      <c r="O274">
        <v>0</v>
      </c>
      <c r="P274">
        <v>0</v>
      </c>
      <c r="Q274">
        <v>0</v>
      </c>
      <c r="R274">
        <v>0</v>
      </c>
      <c r="S274">
        <v>0</v>
      </c>
      <c r="T274">
        <v>0</v>
      </c>
      <c r="U274">
        <v>0</v>
      </c>
      <c r="V274">
        <v>0</v>
      </c>
      <c r="W274">
        <v>0</v>
      </c>
      <c r="X274">
        <v>0</v>
      </c>
      <c r="Y274">
        <v>0</v>
      </c>
      <c r="Z274">
        <v>0</v>
      </c>
      <c r="AA274">
        <v>0</v>
      </c>
      <c r="AB274">
        <v>0</v>
      </c>
      <c r="AC274">
        <v>0</v>
      </c>
      <c r="AD274">
        <v>0</v>
      </c>
      <c r="AE274">
        <v>0</v>
      </c>
      <c r="AF274">
        <v>0</v>
      </c>
      <c r="AG274">
        <v>0</v>
      </c>
      <c r="AH274">
        <v>0</v>
      </c>
      <c r="AI274">
        <v>0</v>
      </c>
      <c r="AJ274">
        <v>0</v>
      </c>
      <c r="AK274">
        <v>0</v>
      </c>
      <c r="AL274">
        <v>0</v>
      </c>
      <c r="AM274">
        <v>0</v>
      </c>
      <c r="AN274">
        <v>0</v>
      </c>
      <c r="AO274">
        <v>0</v>
      </c>
      <c r="AP274">
        <v>0</v>
      </c>
      <c r="AQ274">
        <v>0</v>
      </c>
      <c r="AR274">
        <v>0</v>
      </c>
      <c r="AS274">
        <v>0</v>
      </c>
      <c r="AT274">
        <v>0</v>
      </c>
    </row>
    <row r="275" spans="1:46" x14ac:dyDescent="0.45">
      <c r="A275" t="s">
        <v>10</v>
      </c>
      <c r="B275">
        <v>1</v>
      </c>
      <c r="C275">
        <v>3</v>
      </c>
      <c r="D275">
        <v>2150</v>
      </c>
      <c r="E275">
        <v>0</v>
      </c>
      <c r="F275">
        <v>0</v>
      </c>
      <c r="G275">
        <v>0</v>
      </c>
      <c r="H275">
        <v>0</v>
      </c>
      <c r="I275">
        <v>-4216.6499999999996</v>
      </c>
      <c r="J275">
        <v>4216.6499999999996</v>
      </c>
      <c r="K275">
        <v>0</v>
      </c>
      <c r="L275">
        <v>0</v>
      </c>
      <c r="M275">
        <v>0</v>
      </c>
      <c r="N275">
        <v>0</v>
      </c>
      <c r="O275">
        <v>0</v>
      </c>
      <c r="P275">
        <v>0</v>
      </c>
      <c r="Q275">
        <v>0</v>
      </c>
      <c r="R275">
        <v>0</v>
      </c>
      <c r="S275">
        <v>0</v>
      </c>
      <c r="T275">
        <v>0</v>
      </c>
      <c r="U275">
        <v>0</v>
      </c>
      <c r="V275">
        <v>0</v>
      </c>
      <c r="W275">
        <v>0</v>
      </c>
      <c r="X275">
        <v>0</v>
      </c>
      <c r="Y275">
        <v>0</v>
      </c>
      <c r="Z275">
        <v>0</v>
      </c>
      <c r="AA275">
        <v>0</v>
      </c>
      <c r="AB275">
        <v>0</v>
      </c>
      <c r="AC275">
        <v>0</v>
      </c>
      <c r="AD275">
        <v>0</v>
      </c>
      <c r="AE275">
        <v>0</v>
      </c>
      <c r="AF275">
        <v>0</v>
      </c>
      <c r="AG275">
        <v>0</v>
      </c>
      <c r="AH275">
        <v>0</v>
      </c>
      <c r="AI275">
        <v>0</v>
      </c>
      <c r="AJ275">
        <v>0</v>
      </c>
      <c r="AK275">
        <v>0</v>
      </c>
      <c r="AL275">
        <v>0</v>
      </c>
      <c r="AM275">
        <v>0</v>
      </c>
      <c r="AN275">
        <v>0</v>
      </c>
      <c r="AO275">
        <v>0</v>
      </c>
      <c r="AP275">
        <v>0</v>
      </c>
      <c r="AQ275">
        <v>0</v>
      </c>
      <c r="AR275">
        <v>0</v>
      </c>
      <c r="AS275">
        <v>0</v>
      </c>
      <c r="AT275">
        <v>0</v>
      </c>
    </row>
    <row r="276" spans="1:46" x14ac:dyDescent="0.45">
      <c r="A276" t="s">
        <v>10</v>
      </c>
      <c r="B276">
        <v>1</v>
      </c>
      <c r="C276">
        <v>3</v>
      </c>
      <c r="D276">
        <v>2152</v>
      </c>
      <c r="E276">
        <v>0</v>
      </c>
      <c r="F276">
        <v>0</v>
      </c>
      <c r="G276">
        <v>0</v>
      </c>
      <c r="H276">
        <v>-3379.83</v>
      </c>
      <c r="I276">
        <v>0</v>
      </c>
      <c r="J276">
        <v>0</v>
      </c>
      <c r="K276">
        <v>0</v>
      </c>
      <c r="L276">
        <v>0</v>
      </c>
      <c r="M276">
        <v>0</v>
      </c>
      <c r="N276">
        <v>0</v>
      </c>
      <c r="O276">
        <v>0</v>
      </c>
      <c r="P276">
        <v>0</v>
      </c>
      <c r="Q276">
        <v>0</v>
      </c>
      <c r="R276">
        <v>0</v>
      </c>
      <c r="S276">
        <v>0</v>
      </c>
      <c r="T276">
        <v>0</v>
      </c>
      <c r="U276">
        <v>0</v>
      </c>
      <c r="V276">
        <v>0</v>
      </c>
      <c r="W276">
        <v>0</v>
      </c>
      <c r="X276">
        <v>0</v>
      </c>
      <c r="Y276">
        <v>0</v>
      </c>
      <c r="Z276">
        <v>0</v>
      </c>
      <c r="AA276">
        <v>0</v>
      </c>
      <c r="AB276">
        <v>0</v>
      </c>
      <c r="AC276">
        <v>0</v>
      </c>
      <c r="AD276">
        <v>0</v>
      </c>
      <c r="AE276">
        <v>0</v>
      </c>
      <c r="AF276">
        <v>0</v>
      </c>
      <c r="AG276">
        <v>0</v>
      </c>
      <c r="AH276">
        <v>0</v>
      </c>
      <c r="AI276">
        <v>0</v>
      </c>
      <c r="AJ276">
        <v>0</v>
      </c>
      <c r="AK276">
        <v>0</v>
      </c>
      <c r="AL276">
        <v>0</v>
      </c>
      <c r="AM276">
        <v>0</v>
      </c>
      <c r="AN276">
        <v>0</v>
      </c>
      <c r="AO276">
        <v>0</v>
      </c>
      <c r="AP276">
        <v>0</v>
      </c>
      <c r="AQ276">
        <v>0</v>
      </c>
      <c r="AR276">
        <v>0</v>
      </c>
      <c r="AS276">
        <v>0</v>
      </c>
      <c r="AT276">
        <v>0</v>
      </c>
    </row>
    <row r="277" spans="1:46" x14ac:dyDescent="0.45">
      <c r="A277" t="s">
        <v>10</v>
      </c>
      <c r="B277">
        <v>1</v>
      </c>
      <c r="C277">
        <v>3</v>
      </c>
      <c r="D277">
        <v>2200</v>
      </c>
      <c r="E277">
        <v>0</v>
      </c>
      <c r="F277">
        <v>-291332.63</v>
      </c>
      <c r="G277">
        <v>0</v>
      </c>
      <c r="H277">
        <v>0</v>
      </c>
      <c r="I277">
        <v>0</v>
      </c>
      <c r="J277">
        <v>0</v>
      </c>
      <c r="K277">
        <v>0</v>
      </c>
      <c r="L277">
        <v>0</v>
      </c>
      <c r="M277">
        <v>0</v>
      </c>
      <c r="N277">
        <v>0</v>
      </c>
      <c r="O277">
        <v>0</v>
      </c>
      <c r="P277">
        <v>0</v>
      </c>
      <c r="Q277">
        <v>67500</v>
      </c>
      <c r="R277">
        <v>0</v>
      </c>
      <c r="S277">
        <v>0</v>
      </c>
      <c r="T277">
        <v>0</v>
      </c>
      <c r="U277">
        <v>0</v>
      </c>
      <c r="V277">
        <v>0</v>
      </c>
      <c r="W277">
        <v>0</v>
      </c>
      <c r="X277">
        <v>0</v>
      </c>
      <c r="Y277">
        <v>0</v>
      </c>
      <c r="Z277">
        <v>0</v>
      </c>
      <c r="AA277">
        <v>0</v>
      </c>
      <c r="AB277">
        <v>0</v>
      </c>
      <c r="AC277">
        <v>0</v>
      </c>
      <c r="AD277">
        <v>0</v>
      </c>
      <c r="AE277">
        <v>0</v>
      </c>
      <c r="AF277">
        <v>0</v>
      </c>
      <c r="AG277">
        <v>0</v>
      </c>
      <c r="AH277">
        <v>0</v>
      </c>
      <c r="AI277">
        <v>0</v>
      </c>
      <c r="AJ277">
        <v>0</v>
      </c>
      <c r="AK277">
        <v>0</v>
      </c>
      <c r="AL277">
        <v>0</v>
      </c>
      <c r="AM277">
        <v>0</v>
      </c>
      <c r="AN277">
        <v>0</v>
      </c>
      <c r="AO277">
        <v>0</v>
      </c>
      <c r="AP277">
        <v>0</v>
      </c>
      <c r="AQ277">
        <v>0</v>
      </c>
      <c r="AR277">
        <v>0</v>
      </c>
      <c r="AS277">
        <v>0</v>
      </c>
      <c r="AT277">
        <v>0</v>
      </c>
    </row>
    <row r="278" spans="1:46" x14ac:dyDescent="0.45">
      <c r="A278" t="s">
        <v>10</v>
      </c>
      <c r="B278">
        <v>1</v>
      </c>
      <c r="C278">
        <v>3</v>
      </c>
      <c r="D278">
        <v>2210</v>
      </c>
      <c r="E278">
        <v>0</v>
      </c>
      <c r="F278">
        <v>0</v>
      </c>
      <c r="G278">
        <v>0</v>
      </c>
      <c r="H278">
        <v>10000</v>
      </c>
      <c r="I278">
        <v>-10000</v>
      </c>
      <c r="J278">
        <v>3977.46</v>
      </c>
      <c r="K278">
        <v>-278.24</v>
      </c>
      <c r="L278">
        <v>-24535.439999999999</v>
      </c>
      <c r="M278">
        <v>0</v>
      </c>
      <c r="N278">
        <v>0</v>
      </c>
      <c r="O278">
        <v>0</v>
      </c>
      <c r="P278">
        <v>0</v>
      </c>
      <c r="Q278">
        <v>197388.82</v>
      </c>
      <c r="R278">
        <v>0</v>
      </c>
      <c r="S278">
        <v>0</v>
      </c>
      <c r="T278">
        <v>0</v>
      </c>
      <c r="U278">
        <v>0</v>
      </c>
      <c r="V278">
        <v>0</v>
      </c>
      <c r="W278">
        <v>0</v>
      </c>
      <c r="X278">
        <v>0</v>
      </c>
      <c r="Y278">
        <v>0</v>
      </c>
      <c r="Z278">
        <v>0</v>
      </c>
      <c r="AA278">
        <v>0</v>
      </c>
      <c r="AB278">
        <v>0</v>
      </c>
      <c r="AC278">
        <v>0</v>
      </c>
      <c r="AD278">
        <v>0</v>
      </c>
      <c r="AE278">
        <v>0</v>
      </c>
      <c r="AF278">
        <v>0</v>
      </c>
      <c r="AG278">
        <v>0</v>
      </c>
      <c r="AH278">
        <v>0</v>
      </c>
      <c r="AI278">
        <v>0</v>
      </c>
      <c r="AJ278">
        <v>0</v>
      </c>
      <c r="AK278">
        <v>0</v>
      </c>
      <c r="AL278">
        <v>0</v>
      </c>
      <c r="AM278">
        <v>0</v>
      </c>
      <c r="AN278">
        <v>0</v>
      </c>
      <c r="AO278">
        <v>0</v>
      </c>
      <c r="AP278">
        <v>0</v>
      </c>
      <c r="AQ278">
        <v>0</v>
      </c>
      <c r="AR278">
        <v>0</v>
      </c>
      <c r="AS278">
        <v>0</v>
      </c>
      <c r="AT278">
        <v>0</v>
      </c>
    </row>
    <row r="279" spans="1:46" x14ac:dyDescent="0.45">
      <c r="A279" t="s">
        <v>10</v>
      </c>
      <c r="B279">
        <v>1</v>
      </c>
      <c r="C279">
        <v>3</v>
      </c>
      <c r="D279">
        <v>2501</v>
      </c>
      <c r="E279">
        <v>0</v>
      </c>
      <c r="F279">
        <v>0</v>
      </c>
      <c r="G279">
        <v>0</v>
      </c>
      <c r="H279">
        <v>0</v>
      </c>
      <c r="I279">
        <v>0</v>
      </c>
      <c r="J279">
        <v>0</v>
      </c>
      <c r="K279">
        <v>0</v>
      </c>
      <c r="L279">
        <v>0</v>
      </c>
      <c r="M279">
        <v>0</v>
      </c>
      <c r="N279">
        <v>0</v>
      </c>
      <c r="O279">
        <v>0</v>
      </c>
      <c r="P279">
        <v>0</v>
      </c>
      <c r="Q279">
        <v>1420053</v>
      </c>
      <c r="R279">
        <v>0</v>
      </c>
      <c r="S279">
        <v>0</v>
      </c>
      <c r="T279">
        <v>0</v>
      </c>
      <c r="U279">
        <v>0</v>
      </c>
      <c r="V279">
        <v>0</v>
      </c>
      <c r="W279">
        <v>0</v>
      </c>
      <c r="X279">
        <v>0</v>
      </c>
      <c r="Y279">
        <v>0</v>
      </c>
      <c r="Z279">
        <v>0</v>
      </c>
      <c r="AA279">
        <v>0</v>
      </c>
      <c r="AB279">
        <v>0</v>
      </c>
      <c r="AC279">
        <v>0</v>
      </c>
      <c r="AD279">
        <v>0</v>
      </c>
      <c r="AE279">
        <v>0</v>
      </c>
      <c r="AF279">
        <v>0</v>
      </c>
      <c r="AG279">
        <v>0</v>
      </c>
      <c r="AH279">
        <v>0</v>
      </c>
      <c r="AI279">
        <v>0</v>
      </c>
      <c r="AJ279">
        <v>0</v>
      </c>
      <c r="AK279">
        <v>0</v>
      </c>
      <c r="AL279">
        <v>0</v>
      </c>
      <c r="AM279">
        <v>0</v>
      </c>
      <c r="AN279">
        <v>0</v>
      </c>
      <c r="AO279">
        <v>0</v>
      </c>
      <c r="AP279">
        <v>0</v>
      </c>
      <c r="AQ279">
        <v>0</v>
      </c>
      <c r="AR279">
        <v>0</v>
      </c>
      <c r="AS279">
        <v>0</v>
      </c>
      <c r="AT279">
        <v>0</v>
      </c>
    </row>
    <row r="280" spans="1:46" x14ac:dyDescent="0.45">
      <c r="A280" t="s">
        <v>10</v>
      </c>
      <c r="B280">
        <v>1</v>
      </c>
      <c r="C280">
        <v>3</v>
      </c>
      <c r="D280">
        <v>2503</v>
      </c>
      <c r="E280">
        <v>0</v>
      </c>
      <c r="F280">
        <v>0</v>
      </c>
      <c r="G280">
        <v>0</v>
      </c>
      <c r="H280">
        <v>0</v>
      </c>
      <c r="I280">
        <v>0</v>
      </c>
      <c r="J280">
        <v>0</v>
      </c>
      <c r="K280">
        <v>0</v>
      </c>
      <c r="L280">
        <v>0</v>
      </c>
      <c r="M280">
        <v>0</v>
      </c>
      <c r="N280">
        <v>0</v>
      </c>
      <c r="O280">
        <v>0</v>
      </c>
      <c r="P280">
        <v>0</v>
      </c>
      <c r="Q280">
        <v>-1420053</v>
      </c>
      <c r="R280">
        <v>0</v>
      </c>
      <c r="S280">
        <v>0</v>
      </c>
      <c r="T280">
        <v>0</v>
      </c>
      <c r="U280">
        <v>0</v>
      </c>
      <c r="V280">
        <v>0</v>
      </c>
      <c r="W280">
        <v>0</v>
      </c>
      <c r="X280">
        <v>0</v>
      </c>
      <c r="Y280">
        <v>0</v>
      </c>
      <c r="Z280">
        <v>0</v>
      </c>
      <c r="AA280">
        <v>0</v>
      </c>
      <c r="AB280">
        <v>0</v>
      </c>
      <c r="AC280">
        <v>0</v>
      </c>
      <c r="AD280">
        <v>0</v>
      </c>
      <c r="AE280">
        <v>0</v>
      </c>
      <c r="AF280">
        <v>0</v>
      </c>
      <c r="AG280">
        <v>0</v>
      </c>
      <c r="AH280">
        <v>0</v>
      </c>
      <c r="AI280">
        <v>0</v>
      </c>
      <c r="AJ280">
        <v>0</v>
      </c>
      <c r="AK280">
        <v>0</v>
      </c>
      <c r="AL280">
        <v>0</v>
      </c>
      <c r="AM280">
        <v>0</v>
      </c>
      <c r="AN280">
        <v>0</v>
      </c>
      <c r="AO280">
        <v>0</v>
      </c>
      <c r="AP280">
        <v>0</v>
      </c>
      <c r="AQ280">
        <v>0</v>
      </c>
      <c r="AR280">
        <v>0</v>
      </c>
      <c r="AS280">
        <v>0</v>
      </c>
      <c r="AT280">
        <v>0</v>
      </c>
    </row>
    <row r="281" spans="1:46" x14ac:dyDescent="0.45">
      <c r="A281" t="s">
        <v>10</v>
      </c>
      <c r="B281">
        <v>1</v>
      </c>
      <c r="C281">
        <v>3</v>
      </c>
      <c r="D281">
        <v>3000</v>
      </c>
      <c r="E281">
        <v>0</v>
      </c>
      <c r="F281">
        <v>1.48</v>
      </c>
      <c r="G281">
        <v>0</v>
      </c>
      <c r="H281">
        <v>0</v>
      </c>
      <c r="I281">
        <v>0</v>
      </c>
      <c r="J281">
        <v>0</v>
      </c>
      <c r="K281">
        <v>0</v>
      </c>
      <c r="L281">
        <v>0</v>
      </c>
      <c r="M281">
        <v>0</v>
      </c>
      <c r="N281">
        <v>0</v>
      </c>
      <c r="O281">
        <v>0</v>
      </c>
      <c r="P281">
        <v>0</v>
      </c>
      <c r="Q281">
        <v>969004</v>
      </c>
      <c r="R281">
        <v>0</v>
      </c>
      <c r="S281">
        <v>0</v>
      </c>
      <c r="T281">
        <v>0</v>
      </c>
      <c r="U281">
        <v>0</v>
      </c>
      <c r="V281">
        <v>0</v>
      </c>
      <c r="W281">
        <v>0</v>
      </c>
      <c r="X281">
        <v>0</v>
      </c>
      <c r="Y281">
        <v>0</v>
      </c>
      <c r="Z281">
        <v>0</v>
      </c>
      <c r="AA281">
        <v>0</v>
      </c>
      <c r="AB281">
        <v>0</v>
      </c>
      <c r="AC281">
        <v>0</v>
      </c>
      <c r="AD281">
        <v>0</v>
      </c>
      <c r="AE281">
        <v>0</v>
      </c>
      <c r="AF281">
        <v>0</v>
      </c>
      <c r="AG281">
        <v>0</v>
      </c>
      <c r="AH281">
        <v>0</v>
      </c>
      <c r="AI281">
        <v>0</v>
      </c>
      <c r="AJ281">
        <v>0</v>
      </c>
      <c r="AK281">
        <v>0</v>
      </c>
      <c r="AL281">
        <v>0</v>
      </c>
      <c r="AM281">
        <v>0</v>
      </c>
      <c r="AN281">
        <v>0</v>
      </c>
      <c r="AO281">
        <v>0</v>
      </c>
      <c r="AP281">
        <v>0</v>
      </c>
      <c r="AQ281">
        <v>0</v>
      </c>
      <c r="AR281">
        <v>0</v>
      </c>
      <c r="AS281">
        <v>0</v>
      </c>
      <c r="AT281">
        <v>0</v>
      </c>
    </row>
    <row r="282" spans="1:46" x14ac:dyDescent="0.45">
      <c r="A282" t="s">
        <v>10</v>
      </c>
      <c r="B282">
        <v>1</v>
      </c>
      <c r="C282">
        <v>3</v>
      </c>
      <c r="D282">
        <v>3001</v>
      </c>
      <c r="E282">
        <v>0</v>
      </c>
      <c r="F282">
        <v>0</v>
      </c>
      <c r="G282">
        <v>0</v>
      </c>
      <c r="H282">
        <v>0</v>
      </c>
      <c r="I282">
        <v>0</v>
      </c>
      <c r="J282">
        <v>0</v>
      </c>
      <c r="K282">
        <v>0</v>
      </c>
      <c r="L282">
        <v>0</v>
      </c>
      <c r="M282">
        <v>0</v>
      </c>
      <c r="N282">
        <v>0</v>
      </c>
      <c r="O282">
        <v>0</v>
      </c>
      <c r="P282">
        <v>0</v>
      </c>
      <c r="Q282">
        <v>1624620</v>
      </c>
      <c r="R282">
        <v>0</v>
      </c>
      <c r="S282">
        <v>0</v>
      </c>
      <c r="T282">
        <v>0</v>
      </c>
      <c r="U282">
        <v>0</v>
      </c>
      <c r="V282">
        <v>0</v>
      </c>
      <c r="W282">
        <v>0</v>
      </c>
      <c r="X282">
        <v>0</v>
      </c>
      <c r="Y282">
        <v>0</v>
      </c>
      <c r="Z282">
        <v>0</v>
      </c>
      <c r="AA282">
        <v>0</v>
      </c>
      <c r="AB282">
        <v>0</v>
      </c>
      <c r="AC282">
        <v>0</v>
      </c>
      <c r="AD282">
        <v>0</v>
      </c>
      <c r="AE282">
        <v>0</v>
      </c>
      <c r="AF282">
        <v>0</v>
      </c>
      <c r="AG282">
        <v>0</v>
      </c>
      <c r="AH282">
        <v>0</v>
      </c>
      <c r="AI282">
        <v>0</v>
      </c>
      <c r="AJ282">
        <v>0</v>
      </c>
      <c r="AK282">
        <v>0</v>
      </c>
      <c r="AL282">
        <v>0</v>
      </c>
      <c r="AM282">
        <v>0</v>
      </c>
      <c r="AN282">
        <v>0</v>
      </c>
      <c r="AO282">
        <v>0</v>
      </c>
      <c r="AP282">
        <v>0</v>
      </c>
      <c r="AQ282">
        <v>0</v>
      </c>
      <c r="AR282">
        <v>0</v>
      </c>
      <c r="AS282">
        <v>0</v>
      </c>
      <c r="AT282">
        <v>0</v>
      </c>
    </row>
    <row r="283" spans="1:46" x14ac:dyDescent="0.45">
      <c r="A283" t="s">
        <v>10</v>
      </c>
      <c r="B283">
        <v>1</v>
      </c>
      <c r="C283">
        <v>3</v>
      </c>
      <c r="D283">
        <v>3003</v>
      </c>
      <c r="E283">
        <v>0</v>
      </c>
      <c r="F283">
        <v>0</v>
      </c>
      <c r="G283">
        <v>0</v>
      </c>
      <c r="H283">
        <v>0</v>
      </c>
      <c r="I283">
        <v>0</v>
      </c>
      <c r="J283">
        <v>0</v>
      </c>
      <c r="K283">
        <v>0</v>
      </c>
      <c r="L283">
        <v>0</v>
      </c>
      <c r="M283">
        <v>0</v>
      </c>
      <c r="N283">
        <v>0</v>
      </c>
      <c r="O283">
        <v>0</v>
      </c>
      <c r="P283">
        <v>0</v>
      </c>
      <c r="Q283">
        <v>-482525.55</v>
      </c>
      <c r="R283">
        <v>0</v>
      </c>
      <c r="S283">
        <v>0</v>
      </c>
      <c r="T283">
        <v>0</v>
      </c>
      <c r="U283">
        <v>0</v>
      </c>
      <c r="V283">
        <v>0</v>
      </c>
      <c r="W283">
        <v>0</v>
      </c>
      <c r="X283">
        <v>0</v>
      </c>
      <c r="Y283">
        <v>0</v>
      </c>
      <c r="Z283">
        <v>0</v>
      </c>
      <c r="AA283">
        <v>0</v>
      </c>
      <c r="AB283">
        <v>0</v>
      </c>
      <c r="AC283">
        <v>0</v>
      </c>
      <c r="AD283">
        <v>0</v>
      </c>
      <c r="AE283">
        <v>0</v>
      </c>
      <c r="AF283">
        <v>0</v>
      </c>
      <c r="AG283">
        <v>0</v>
      </c>
      <c r="AH283">
        <v>0</v>
      </c>
      <c r="AI283">
        <v>0</v>
      </c>
      <c r="AJ283">
        <v>0</v>
      </c>
      <c r="AK283">
        <v>0</v>
      </c>
      <c r="AL283">
        <v>0</v>
      </c>
      <c r="AM283">
        <v>0</v>
      </c>
      <c r="AN283">
        <v>0</v>
      </c>
      <c r="AO283">
        <v>0</v>
      </c>
      <c r="AP283">
        <v>0</v>
      </c>
      <c r="AQ283">
        <v>0</v>
      </c>
      <c r="AR283">
        <v>0</v>
      </c>
      <c r="AS283">
        <v>0</v>
      </c>
      <c r="AT283">
        <v>0</v>
      </c>
    </row>
    <row r="284" spans="1:46" x14ac:dyDescent="0.45">
      <c r="A284" t="s">
        <v>10</v>
      </c>
      <c r="B284">
        <v>1</v>
      </c>
      <c r="C284">
        <v>3</v>
      </c>
      <c r="D284">
        <v>3005</v>
      </c>
      <c r="E284">
        <v>0</v>
      </c>
      <c r="F284">
        <v>0</v>
      </c>
      <c r="G284">
        <v>0</v>
      </c>
      <c r="H284">
        <v>0</v>
      </c>
      <c r="I284">
        <v>0</v>
      </c>
      <c r="J284">
        <v>0</v>
      </c>
      <c r="K284">
        <v>0</v>
      </c>
      <c r="L284">
        <v>0</v>
      </c>
      <c r="M284">
        <v>0</v>
      </c>
      <c r="N284">
        <v>0</v>
      </c>
      <c r="O284">
        <v>0</v>
      </c>
      <c r="P284">
        <v>0</v>
      </c>
      <c r="Q284">
        <v>-3324006.44</v>
      </c>
      <c r="R284">
        <v>0</v>
      </c>
      <c r="S284">
        <v>0</v>
      </c>
      <c r="T284">
        <v>0</v>
      </c>
      <c r="U284">
        <v>0</v>
      </c>
      <c r="V284">
        <v>0</v>
      </c>
      <c r="W284">
        <v>0</v>
      </c>
      <c r="X284">
        <v>0</v>
      </c>
      <c r="Y284">
        <v>0</v>
      </c>
      <c r="Z284">
        <v>0</v>
      </c>
      <c r="AA284">
        <v>0</v>
      </c>
      <c r="AB284">
        <v>0</v>
      </c>
      <c r="AC284">
        <v>0</v>
      </c>
      <c r="AD284">
        <v>0</v>
      </c>
      <c r="AE284">
        <v>0</v>
      </c>
      <c r="AF284">
        <v>0</v>
      </c>
      <c r="AG284">
        <v>0</v>
      </c>
      <c r="AH284">
        <v>0</v>
      </c>
      <c r="AI284">
        <v>0</v>
      </c>
      <c r="AJ284">
        <v>0</v>
      </c>
      <c r="AK284">
        <v>0</v>
      </c>
      <c r="AL284">
        <v>0</v>
      </c>
      <c r="AM284">
        <v>0</v>
      </c>
      <c r="AN284">
        <v>0</v>
      </c>
      <c r="AO284">
        <v>0</v>
      </c>
      <c r="AP284">
        <v>0</v>
      </c>
      <c r="AQ284">
        <v>0</v>
      </c>
      <c r="AR284">
        <v>0</v>
      </c>
      <c r="AS284">
        <v>0</v>
      </c>
      <c r="AT284">
        <v>0</v>
      </c>
    </row>
    <row r="285" spans="1:46" x14ac:dyDescent="0.45">
      <c r="A285" t="s">
        <v>10</v>
      </c>
      <c r="B285">
        <v>1</v>
      </c>
      <c r="C285">
        <v>3</v>
      </c>
      <c r="D285">
        <v>4000</v>
      </c>
      <c r="E285">
        <v>0</v>
      </c>
      <c r="F285">
        <v>929896.61</v>
      </c>
      <c r="G285">
        <v>57868.7</v>
      </c>
      <c r="H285">
        <v>124872.97</v>
      </c>
      <c r="I285">
        <v>102695.06</v>
      </c>
      <c r="J285">
        <v>24838.01</v>
      </c>
      <c r="K285">
        <v>46351.86</v>
      </c>
      <c r="L285">
        <v>90460.42</v>
      </c>
      <c r="M285">
        <v>16290.66</v>
      </c>
      <c r="N285">
        <v>369.84</v>
      </c>
      <c r="O285">
        <v>-4360.38</v>
      </c>
      <c r="P285">
        <v>-6454.88</v>
      </c>
      <c r="Q285">
        <v>130478.22</v>
      </c>
      <c r="R285">
        <v>0</v>
      </c>
      <c r="S285">
        <v>0</v>
      </c>
      <c r="T285">
        <v>0</v>
      </c>
      <c r="U285">
        <v>0</v>
      </c>
      <c r="V285">
        <v>0</v>
      </c>
      <c r="W285">
        <v>0</v>
      </c>
      <c r="X285">
        <v>0</v>
      </c>
      <c r="Y285">
        <v>0</v>
      </c>
      <c r="Z285">
        <v>0</v>
      </c>
      <c r="AA285">
        <v>0</v>
      </c>
      <c r="AB285">
        <v>0</v>
      </c>
      <c r="AC285">
        <v>0</v>
      </c>
      <c r="AD285">
        <v>0</v>
      </c>
      <c r="AE285">
        <v>0</v>
      </c>
      <c r="AF285">
        <v>0</v>
      </c>
      <c r="AG285">
        <v>0</v>
      </c>
      <c r="AH285">
        <v>0</v>
      </c>
      <c r="AI285">
        <v>0</v>
      </c>
      <c r="AJ285">
        <v>0</v>
      </c>
      <c r="AK285">
        <v>0</v>
      </c>
      <c r="AL285">
        <v>0</v>
      </c>
      <c r="AM285">
        <v>0</v>
      </c>
      <c r="AN285">
        <v>0</v>
      </c>
      <c r="AO285">
        <v>0</v>
      </c>
      <c r="AP285">
        <v>0</v>
      </c>
      <c r="AQ285">
        <v>0</v>
      </c>
      <c r="AR285">
        <v>0</v>
      </c>
      <c r="AS285">
        <v>0</v>
      </c>
      <c r="AT285">
        <v>0</v>
      </c>
    </row>
    <row r="286" spans="1:46" x14ac:dyDescent="0.45">
      <c r="A286" t="s">
        <v>10</v>
      </c>
      <c r="B286">
        <v>1</v>
      </c>
      <c r="C286">
        <v>3</v>
      </c>
      <c r="D286">
        <v>4001</v>
      </c>
      <c r="E286">
        <v>0</v>
      </c>
      <c r="F286">
        <v>3869.15</v>
      </c>
      <c r="G286">
        <v>0</v>
      </c>
      <c r="H286">
        <v>0</v>
      </c>
      <c r="I286">
        <v>0</v>
      </c>
      <c r="J286">
        <v>0</v>
      </c>
      <c r="K286">
        <v>0</v>
      </c>
      <c r="L286">
        <v>0</v>
      </c>
      <c r="M286">
        <v>0</v>
      </c>
      <c r="N286">
        <v>0</v>
      </c>
      <c r="O286">
        <v>0</v>
      </c>
      <c r="P286">
        <v>0</v>
      </c>
      <c r="Q286">
        <v>0</v>
      </c>
      <c r="R286">
        <v>0</v>
      </c>
      <c r="S286">
        <v>0</v>
      </c>
      <c r="T286">
        <v>0</v>
      </c>
      <c r="U286">
        <v>0</v>
      </c>
      <c r="V286">
        <v>0</v>
      </c>
      <c r="W286">
        <v>0</v>
      </c>
      <c r="X286">
        <v>0</v>
      </c>
      <c r="Y286">
        <v>0</v>
      </c>
      <c r="Z286">
        <v>0</v>
      </c>
      <c r="AA286">
        <v>0</v>
      </c>
      <c r="AB286">
        <v>0</v>
      </c>
      <c r="AC286">
        <v>0</v>
      </c>
      <c r="AD286">
        <v>0</v>
      </c>
      <c r="AE286">
        <v>0</v>
      </c>
      <c r="AF286">
        <v>0</v>
      </c>
      <c r="AG286">
        <v>0</v>
      </c>
      <c r="AH286">
        <v>0</v>
      </c>
      <c r="AI286">
        <v>0</v>
      </c>
      <c r="AJ286">
        <v>0</v>
      </c>
      <c r="AK286">
        <v>0</v>
      </c>
      <c r="AL286">
        <v>0</v>
      </c>
      <c r="AM286">
        <v>0</v>
      </c>
      <c r="AN286">
        <v>0</v>
      </c>
      <c r="AO286">
        <v>0</v>
      </c>
      <c r="AP286">
        <v>0</v>
      </c>
      <c r="AQ286">
        <v>0</v>
      </c>
      <c r="AR286">
        <v>0</v>
      </c>
      <c r="AS286">
        <v>0</v>
      </c>
      <c r="AT286">
        <v>0</v>
      </c>
    </row>
    <row r="287" spans="1:46" x14ac:dyDescent="0.45">
      <c r="A287" t="s">
        <v>10</v>
      </c>
      <c r="B287">
        <v>1</v>
      </c>
      <c r="C287">
        <v>3</v>
      </c>
      <c r="D287">
        <v>4003</v>
      </c>
      <c r="E287">
        <v>0</v>
      </c>
      <c r="F287">
        <v>123307.54</v>
      </c>
      <c r="G287">
        <v>7350.9</v>
      </c>
      <c r="H287">
        <v>16012.31</v>
      </c>
      <c r="I287">
        <v>13220.24</v>
      </c>
      <c r="J287">
        <v>3648.75</v>
      </c>
      <c r="K287">
        <v>5933.91</v>
      </c>
      <c r="L287">
        <v>11501.86</v>
      </c>
      <c r="M287">
        <v>2112.6799999999998</v>
      </c>
      <c r="N287">
        <v>69.099999999999994</v>
      </c>
      <c r="O287">
        <v>-136.1</v>
      </c>
      <c r="P287">
        <v>-609.03</v>
      </c>
      <c r="Q287">
        <v>19116.5</v>
      </c>
      <c r="R287">
        <v>0</v>
      </c>
      <c r="S287">
        <v>0</v>
      </c>
      <c r="T287">
        <v>0</v>
      </c>
      <c r="U287">
        <v>0</v>
      </c>
      <c r="V287">
        <v>0</v>
      </c>
      <c r="W287">
        <v>0</v>
      </c>
      <c r="X287">
        <v>0</v>
      </c>
      <c r="Y287">
        <v>0</v>
      </c>
      <c r="Z287">
        <v>0</v>
      </c>
      <c r="AA287">
        <v>0</v>
      </c>
      <c r="AB287">
        <v>0</v>
      </c>
      <c r="AC287">
        <v>0</v>
      </c>
      <c r="AD287">
        <v>0</v>
      </c>
      <c r="AE287">
        <v>0</v>
      </c>
      <c r="AF287">
        <v>0</v>
      </c>
      <c r="AG287">
        <v>0</v>
      </c>
      <c r="AH287">
        <v>0</v>
      </c>
      <c r="AI287">
        <v>0</v>
      </c>
      <c r="AJ287">
        <v>0</v>
      </c>
      <c r="AK287">
        <v>0</v>
      </c>
      <c r="AL287">
        <v>0</v>
      </c>
      <c r="AM287">
        <v>0</v>
      </c>
      <c r="AN287">
        <v>0</v>
      </c>
      <c r="AO287">
        <v>0</v>
      </c>
      <c r="AP287">
        <v>0</v>
      </c>
      <c r="AQ287">
        <v>0</v>
      </c>
      <c r="AR287">
        <v>0</v>
      </c>
      <c r="AS287">
        <v>0</v>
      </c>
      <c r="AT287">
        <v>0</v>
      </c>
    </row>
    <row r="288" spans="1:46" x14ac:dyDescent="0.45">
      <c r="A288" t="s">
        <v>10</v>
      </c>
      <c r="B288">
        <v>1</v>
      </c>
      <c r="C288">
        <v>3</v>
      </c>
      <c r="D288">
        <v>4005</v>
      </c>
      <c r="E288">
        <v>0</v>
      </c>
      <c r="F288">
        <v>2479995.56</v>
      </c>
      <c r="G288">
        <v>146128.65</v>
      </c>
      <c r="H288">
        <v>370370</v>
      </c>
      <c r="I288">
        <v>-180716.13</v>
      </c>
      <c r="J288">
        <v>89749.97</v>
      </c>
      <c r="K288">
        <v>197525.85</v>
      </c>
      <c r="L288">
        <v>415912.58</v>
      </c>
      <c r="M288">
        <v>51937.19</v>
      </c>
      <c r="N288">
        <v>-650</v>
      </c>
      <c r="O288">
        <v>-9767.1299999999992</v>
      </c>
      <c r="P288">
        <v>-12300.03</v>
      </c>
      <c r="Q288">
        <v>-173820.67</v>
      </c>
      <c r="R288">
        <v>0</v>
      </c>
      <c r="S288">
        <v>0</v>
      </c>
      <c r="T288">
        <v>0</v>
      </c>
      <c r="U288">
        <v>0</v>
      </c>
      <c r="V288">
        <v>0</v>
      </c>
      <c r="W288">
        <v>0</v>
      </c>
      <c r="X288">
        <v>0</v>
      </c>
      <c r="Y288">
        <v>0</v>
      </c>
      <c r="Z288">
        <v>0</v>
      </c>
      <c r="AA288">
        <v>0</v>
      </c>
      <c r="AB288">
        <v>0</v>
      </c>
      <c r="AC288">
        <v>0</v>
      </c>
      <c r="AD288">
        <v>0</v>
      </c>
      <c r="AE288">
        <v>0</v>
      </c>
      <c r="AF288">
        <v>0</v>
      </c>
      <c r="AG288">
        <v>0</v>
      </c>
      <c r="AH288">
        <v>0</v>
      </c>
      <c r="AI288">
        <v>0</v>
      </c>
      <c r="AJ288">
        <v>0</v>
      </c>
      <c r="AK288">
        <v>0</v>
      </c>
      <c r="AL288">
        <v>0</v>
      </c>
      <c r="AM288">
        <v>0</v>
      </c>
      <c r="AN288">
        <v>0</v>
      </c>
      <c r="AO288">
        <v>0</v>
      </c>
      <c r="AP288">
        <v>0</v>
      </c>
      <c r="AQ288">
        <v>0</v>
      </c>
      <c r="AR288">
        <v>0</v>
      </c>
      <c r="AS288">
        <v>0</v>
      </c>
      <c r="AT288">
        <v>0</v>
      </c>
    </row>
    <row r="289" spans="1:46" x14ac:dyDescent="0.45">
      <c r="A289" t="s">
        <v>10</v>
      </c>
      <c r="B289">
        <v>1</v>
      </c>
      <c r="C289">
        <v>3</v>
      </c>
      <c r="D289">
        <v>4006</v>
      </c>
      <c r="E289">
        <v>0</v>
      </c>
      <c r="F289">
        <v>517872.46</v>
      </c>
      <c r="G289">
        <v>29164.49</v>
      </c>
      <c r="H289">
        <v>64058</v>
      </c>
      <c r="I289">
        <v>52922.13</v>
      </c>
      <c r="J289">
        <v>13529.99</v>
      </c>
      <c r="K289">
        <v>23710.5</v>
      </c>
      <c r="L289">
        <v>46004.25</v>
      </c>
      <c r="M289">
        <v>8447.5</v>
      </c>
      <c r="N289">
        <v>270.5</v>
      </c>
      <c r="O289">
        <v>-548.75</v>
      </c>
      <c r="P289">
        <v>-2552.92</v>
      </c>
      <c r="Q289">
        <v>114648.76</v>
      </c>
      <c r="R289">
        <v>0</v>
      </c>
      <c r="S289">
        <v>0</v>
      </c>
      <c r="T289">
        <v>0</v>
      </c>
      <c r="U289">
        <v>0</v>
      </c>
      <c r="V289">
        <v>0</v>
      </c>
      <c r="W289">
        <v>0</v>
      </c>
      <c r="X289">
        <v>0</v>
      </c>
      <c r="Y289">
        <v>0</v>
      </c>
      <c r="Z289">
        <v>0</v>
      </c>
      <c r="AA289">
        <v>0</v>
      </c>
      <c r="AB289">
        <v>0</v>
      </c>
      <c r="AC289">
        <v>0</v>
      </c>
      <c r="AD289">
        <v>0</v>
      </c>
      <c r="AE289">
        <v>0</v>
      </c>
      <c r="AF289">
        <v>0</v>
      </c>
      <c r="AG289">
        <v>0</v>
      </c>
      <c r="AH289">
        <v>0</v>
      </c>
      <c r="AI289">
        <v>0</v>
      </c>
      <c r="AJ289">
        <v>0</v>
      </c>
      <c r="AK289">
        <v>0</v>
      </c>
      <c r="AL289">
        <v>0</v>
      </c>
      <c r="AM289">
        <v>0</v>
      </c>
      <c r="AN289">
        <v>0</v>
      </c>
      <c r="AO289">
        <v>0</v>
      </c>
      <c r="AP289">
        <v>0</v>
      </c>
      <c r="AQ289">
        <v>0</v>
      </c>
      <c r="AR289">
        <v>0</v>
      </c>
      <c r="AS289">
        <v>0</v>
      </c>
      <c r="AT289">
        <v>0</v>
      </c>
    </row>
    <row r="290" spans="1:46" x14ac:dyDescent="0.45">
      <c r="A290" t="s">
        <v>10</v>
      </c>
      <c r="B290">
        <v>1</v>
      </c>
      <c r="C290">
        <v>3</v>
      </c>
      <c r="D290">
        <v>4007</v>
      </c>
      <c r="E290">
        <v>0</v>
      </c>
      <c r="F290">
        <v>14375</v>
      </c>
      <c r="G290">
        <v>7203.75</v>
      </c>
      <c r="H290">
        <v>-293.75</v>
      </c>
      <c r="I290">
        <v>-510</v>
      </c>
      <c r="J290">
        <v>1156.25</v>
      </c>
      <c r="K290">
        <v>116.25</v>
      </c>
      <c r="L290">
        <v>290</v>
      </c>
      <c r="M290">
        <v>-205</v>
      </c>
      <c r="N290">
        <v>-820</v>
      </c>
      <c r="O290">
        <v>-46.25</v>
      </c>
      <c r="P290">
        <v>-310.47000000000003</v>
      </c>
      <c r="Q290">
        <v>6095</v>
      </c>
      <c r="R290">
        <v>0</v>
      </c>
      <c r="S290">
        <v>0</v>
      </c>
      <c r="T290">
        <v>0</v>
      </c>
      <c r="U290">
        <v>0</v>
      </c>
      <c r="V290">
        <v>0</v>
      </c>
      <c r="W290">
        <v>0</v>
      </c>
      <c r="X290">
        <v>0</v>
      </c>
      <c r="Y290">
        <v>0</v>
      </c>
      <c r="Z290">
        <v>0</v>
      </c>
      <c r="AA290">
        <v>0</v>
      </c>
      <c r="AB290">
        <v>0</v>
      </c>
      <c r="AC290">
        <v>0</v>
      </c>
      <c r="AD290">
        <v>0</v>
      </c>
      <c r="AE290">
        <v>0</v>
      </c>
      <c r="AF290">
        <v>0</v>
      </c>
      <c r="AG290">
        <v>0</v>
      </c>
      <c r="AH290">
        <v>0</v>
      </c>
      <c r="AI290">
        <v>0</v>
      </c>
      <c r="AJ290">
        <v>0</v>
      </c>
      <c r="AK290">
        <v>0</v>
      </c>
      <c r="AL290">
        <v>0</v>
      </c>
      <c r="AM290">
        <v>0</v>
      </c>
      <c r="AN290">
        <v>0</v>
      </c>
      <c r="AO290">
        <v>0</v>
      </c>
      <c r="AP290">
        <v>0</v>
      </c>
      <c r="AQ290">
        <v>0</v>
      </c>
      <c r="AR290">
        <v>0</v>
      </c>
      <c r="AS290">
        <v>0</v>
      </c>
      <c r="AT290">
        <v>0</v>
      </c>
    </row>
    <row r="291" spans="1:46" x14ac:dyDescent="0.45">
      <c r="A291" t="s">
        <v>10</v>
      </c>
      <c r="B291">
        <v>1</v>
      </c>
      <c r="C291">
        <v>3</v>
      </c>
      <c r="D291">
        <v>4008</v>
      </c>
      <c r="E291">
        <v>0</v>
      </c>
      <c r="F291">
        <v>81749</v>
      </c>
      <c r="G291">
        <v>5974.95</v>
      </c>
      <c r="H291">
        <v>12803.2</v>
      </c>
      <c r="I291">
        <v>10556.15</v>
      </c>
      <c r="J291">
        <v>2744.1</v>
      </c>
      <c r="K291">
        <v>4755.75</v>
      </c>
      <c r="L291">
        <v>9200.85</v>
      </c>
      <c r="M291">
        <v>1690.4</v>
      </c>
      <c r="N291">
        <v>57.7</v>
      </c>
      <c r="O291">
        <v>-107.05</v>
      </c>
      <c r="P291">
        <v>-440.37</v>
      </c>
      <c r="Q291">
        <v>10.1</v>
      </c>
      <c r="R291">
        <v>0</v>
      </c>
      <c r="S291">
        <v>0</v>
      </c>
      <c r="T291">
        <v>0</v>
      </c>
      <c r="U291">
        <v>0</v>
      </c>
      <c r="V291">
        <v>0</v>
      </c>
      <c r="W291">
        <v>0</v>
      </c>
      <c r="X291">
        <v>0</v>
      </c>
      <c r="Y291">
        <v>0</v>
      </c>
      <c r="Z291">
        <v>0</v>
      </c>
      <c r="AA291">
        <v>0</v>
      </c>
      <c r="AB291">
        <v>0</v>
      </c>
      <c r="AC291">
        <v>0</v>
      </c>
      <c r="AD291">
        <v>0</v>
      </c>
      <c r="AE291">
        <v>0</v>
      </c>
      <c r="AF291">
        <v>0</v>
      </c>
      <c r="AG291">
        <v>0</v>
      </c>
      <c r="AH291">
        <v>0</v>
      </c>
      <c r="AI291">
        <v>0</v>
      </c>
      <c r="AJ291">
        <v>0</v>
      </c>
      <c r="AK291">
        <v>0</v>
      </c>
      <c r="AL291">
        <v>0</v>
      </c>
      <c r="AM291">
        <v>0</v>
      </c>
      <c r="AN291">
        <v>0</v>
      </c>
      <c r="AO291">
        <v>0</v>
      </c>
      <c r="AP291">
        <v>0</v>
      </c>
      <c r="AQ291">
        <v>0</v>
      </c>
      <c r="AR291">
        <v>0</v>
      </c>
      <c r="AS291">
        <v>0</v>
      </c>
      <c r="AT291">
        <v>0</v>
      </c>
    </row>
    <row r="292" spans="1:46" x14ac:dyDescent="0.45">
      <c r="A292" t="s">
        <v>10</v>
      </c>
      <c r="B292">
        <v>1</v>
      </c>
      <c r="C292">
        <v>3</v>
      </c>
      <c r="D292">
        <v>4009</v>
      </c>
      <c r="E292">
        <v>0</v>
      </c>
      <c r="F292">
        <v>69496.070000000007</v>
      </c>
      <c r="G292">
        <v>5079.34</v>
      </c>
      <c r="H292">
        <v>10884.02</v>
      </c>
      <c r="I292">
        <v>8974.2199999999993</v>
      </c>
      <c r="J292">
        <v>2332.86</v>
      </c>
      <c r="K292">
        <v>4042.99</v>
      </c>
      <c r="L292">
        <v>7821.52</v>
      </c>
      <c r="M292">
        <v>1437.27</v>
      </c>
      <c r="N292">
        <v>49.02</v>
      </c>
      <c r="O292">
        <v>-91.03</v>
      </c>
      <c r="P292">
        <v>-374.36</v>
      </c>
      <c r="Q292">
        <v>8.59</v>
      </c>
      <c r="R292">
        <v>0</v>
      </c>
      <c r="S292">
        <v>0</v>
      </c>
      <c r="T292">
        <v>0</v>
      </c>
      <c r="U292">
        <v>0</v>
      </c>
      <c r="V292">
        <v>0</v>
      </c>
      <c r="W292">
        <v>0</v>
      </c>
      <c r="X292">
        <v>0</v>
      </c>
      <c r="Y292">
        <v>0</v>
      </c>
      <c r="Z292">
        <v>0</v>
      </c>
      <c r="AA292">
        <v>0</v>
      </c>
      <c r="AB292">
        <v>0</v>
      </c>
      <c r="AC292">
        <v>0</v>
      </c>
      <c r="AD292">
        <v>0</v>
      </c>
      <c r="AE292">
        <v>0</v>
      </c>
      <c r="AF292">
        <v>0</v>
      </c>
      <c r="AG292">
        <v>0</v>
      </c>
      <c r="AH292">
        <v>0</v>
      </c>
      <c r="AI292">
        <v>0</v>
      </c>
      <c r="AJ292">
        <v>0</v>
      </c>
      <c r="AK292">
        <v>0</v>
      </c>
      <c r="AL292">
        <v>0</v>
      </c>
      <c r="AM292">
        <v>0</v>
      </c>
      <c r="AN292">
        <v>0</v>
      </c>
      <c r="AO292">
        <v>0</v>
      </c>
      <c r="AP292">
        <v>0</v>
      </c>
      <c r="AQ292">
        <v>0</v>
      </c>
      <c r="AR292">
        <v>0</v>
      </c>
      <c r="AS292">
        <v>0</v>
      </c>
      <c r="AT292">
        <v>0</v>
      </c>
    </row>
    <row r="293" spans="1:46" x14ac:dyDescent="0.45">
      <c r="A293" t="s">
        <v>10</v>
      </c>
      <c r="B293">
        <v>1</v>
      </c>
      <c r="C293">
        <v>3</v>
      </c>
      <c r="D293">
        <v>4010</v>
      </c>
      <c r="E293">
        <v>0</v>
      </c>
      <c r="F293">
        <v>0</v>
      </c>
      <c r="G293">
        <v>0</v>
      </c>
      <c r="H293">
        <v>0</v>
      </c>
      <c r="I293">
        <v>0</v>
      </c>
      <c r="J293">
        <v>0</v>
      </c>
      <c r="K293">
        <v>0</v>
      </c>
      <c r="L293">
        <v>0</v>
      </c>
      <c r="M293">
        <v>0</v>
      </c>
      <c r="N293">
        <v>0</v>
      </c>
      <c r="O293">
        <v>0</v>
      </c>
      <c r="P293">
        <v>0</v>
      </c>
      <c r="Q293">
        <v>173698.38</v>
      </c>
      <c r="R293">
        <v>0</v>
      </c>
      <c r="S293">
        <v>0</v>
      </c>
      <c r="T293">
        <v>0</v>
      </c>
      <c r="U293">
        <v>0</v>
      </c>
      <c r="V293">
        <v>0</v>
      </c>
      <c r="W293">
        <v>0</v>
      </c>
      <c r="X293">
        <v>0</v>
      </c>
      <c r="Y293">
        <v>0</v>
      </c>
      <c r="Z293">
        <v>0</v>
      </c>
      <c r="AA293">
        <v>0</v>
      </c>
      <c r="AB293">
        <v>0</v>
      </c>
      <c r="AC293">
        <v>0</v>
      </c>
      <c r="AD293">
        <v>0</v>
      </c>
      <c r="AE293">
        <v>0</v>
      </c>
      <c r="AF293">
        <v>0</v>
      </c>
      <c r="AG293">
        <v>0</v>
      </c>
      <c r="AH293">
        <v>0</v>
      </c>
      <c r="AI293">
        <v>0</v>
      </c>
      <c r="AJ293">
        <v>0</v>
      </c>
      <c r="AK293">
        <v>0</v>
      </c>
      <c r="AL293">
        <v>0</v>
      </c>
      <c r="AM293">
        <v>0</v>
      </c>
      <c r="AN293">
        <v>0</v>
      </c>
      <c r="AO293">
        <v>0</v>
      </c>
      <c r="AP293">
        <v>0</v>
      </c>
      <c r="AQ293">
        <v>0</v>
      </c>
      <c r="AR293">
        <v>0</v>
      </c>
      <c r="AS293">
        <v>0</v>
      </c>
      <c r="AT293">
        <v>0</v>
      </c>
    </row>
    <row r="294" spans="1:46" x14ac:dyDescent="0.45">
      <c r="A294" t="s">
        <v>10</v>
      </c>
      <c r="B294">
        <v>1</v>
      </c>
      <c r="C294">
        <v>3</v>
      </c>
      <c r="D294">
        <v>4015</v>
      </c>
      <c r="E294">
        <v>0</v>
      </c>
      <c r="F294">
        <v>0</v>
      </c>
      <c r="G294">
        <v>0</v>
      </c>
      <c r="H294">
        <v>11169.75</v>
      </c>
      <c r="I294">
        <v>0</v>
      </c>
      <c r="J294">
        <v>1500</v>
      </c>
      <c r="K294">
        <v>0</v>
      </c>
      <c r="L294">
        <v>0</v>
      </c>
      <c r="M294">
        <v>0</v>
      </c>
      <c r="N294">
        <v>0</v>
      </c>
      <c r="O294">
        <v>0</v>
      </c>
      <c r="P294">
        <v>0</v>
      </c>
      <c r="Q294">
        <v>0</v>
      </c>
      <c r="R294">
        <v>0</v>
      </c>
      <c r="S294">
        <v>0</v>
      </c>
      <c r="T294">
        <v>0</v>
      </c>
      <c r="U294">
        <v>0</v>
      </c>
      <c r="V294">
        <v>0</v>
      </c>
      <c r="W294">
        <v>0</v>
      </c>
      <c r="X294">
        <v>0</v>
      </c>
      <c r="Y294">
        <v>0</v>
      </c>
      <c r="Z294">
        <v>0</v>
      </c>
      <c r="AA294">
        <v>0</v>
      </c>
      <c r="AB294">
        <v>0</v>
      </c>
      <c r="AC294">
        <v>0</v>
      </c>
      <c r="AD294">
        <v>0</v>
      </c>
      <c r="AE294">
        <v>0</v>
      </c>
      <c r="AF294">
        <v>0</v>
      </c>
      <c r="AG294">
        <v>0</v>
      </c>
      <c r="AH294">
        <v>0</v>
      </c>
      <c r="AI294">
        <v>0</v>
      </c>
      <c r="AJ294">
        <v>0</v>
      </c>
      <c r="AK294">
        <v>0</v>
      </c>
      <c r="AL294">
        <v>0</v>
      </c>
      <c r="AM294">
        <v>0</v>
      </c>
      <c r="AN294">
        <v>0</v>
      </c>
      <c r="AO294">
        <v>0</v>
      </c>
      <c r="AP294">
        <v>0</v>
      </c>
      <c r="AQ294">
        <v>0</v>
      </c>
      <c r="AR294">
        <v>0</v>
      </c>
      <c r="AS294">
        <v>0</v>
      </c>
      <c r="AT294">
        <v>0</v>
      </c>
    </row>
    <row r="295" spans="1:46" x14ac:dyDescent="0.45">
      <c r="A295" t="s">
        <v>10</v>
      </c>
      <c r="B295">
        <v>1</v>
      </c>
      <c r="C295">
        <v>3</v>
      </c>
      <c r="D295">
        <v>4020</v>
      </c>
      <c r="E295">
        <v>0</v>
      </c>
      <c r="F295">
        <v>0</v>
      </c>
      <c r="G295">
        <v>0</v>
      </c>
      <c r="H295">
        <v>0</v>
      </c>
      <c r="I295">
        <v>1370.3</v>
      </c>
      <c r="J295">
        <v>0</v>
      </c>
      <c r="K295">
        <v>0</v>
      </c>
      <c r="L295">
        <v>0</v>
      </c>
      <c r="M295">
        <v>0</v>
      </c>
      <c r="N295">
        <v>0</v>
      </c>
      <c r="O295">
        <v>628.05999999999995</v>
      </c>
      <c r="P295">
        <v>0</v>
      </c>
      <c r="Q295">
        <v>0</v>
      </c>
      <c r="R295">
        <v>0</v>
      </c>
      <c r="S295">
        <v>0</v>
      </c>
      <c r="T295">
        <v>0</v>
      </c>
      <c r="U295">
        <v>0</v>
      </c>
      <c r="V295">
        <v>0</v>
      </c>
      <c r="W295">
        <v>0</v>
      </c>
      <c r="X295">
        <v>0</v>
      </c>
      <c r="Y295">
        <v>0</v>
      </c>
      <c r="Z295">
        <v>0</v>
      </c>
      <c r="AA295">
        <v>0</v>
      </c>
      <c r="AB295">
        <v>0</v>
      </c>
      <c r="AC295">
        <v>0</v>
      </c>
      <c r="AD295">
        <v>0</v>
      </c>
      <c r="AE295">
        <v>0</v>
      </c>
      <c r="AF295">
        <v>0</v>
      </c>
      <c r="AG295">
        <v>0</v>
      </c>
      <c r="AH295">
        <v>0</v>
      </c>
      <c r="AI295">
        <v>0</v>
      </c>
      <c r="AJ295">
        <v>0</v>
      </c>
      <c r="AK295">
        <v>0</v>
      </c>
      <c r="AL295">
        <v>0</v>
      </c>
      <c r="AM295">
        <v>0</v>
      </c>
      <c r="AN295">
        <v>0</v>
      </c>
      <c r="AO295">
        <v>0</v>
      </c>
      <c r="AP295">
        <v>0</v>
      </c>
      <c r="AQ295">
        <v>0</v>
      </c>
      <c r="AR295">
        <v>0</v>
      </c>
      <c r="AS295">
        <v>0</v>
      </c>
      <c r="AT295">
        <v>0</v>
      </c>
    </row>
    <row r="296" spans="1:46" x14ac:dyDescent="0.45">
      <c r="A296" t="s">
        <v>10</v>
      </c>
      <c r="B296">
        <v>1</v>
      </c>
      <c r="C296">
        <v>3</v>
      </c>
      <c r="D296">
        <v>4021</v>
      </c>
      <c r="E296">
        <v>0</v>
      </c>
      <c r="F296">
        <v>0</v>
      </c>
      <c r="G296">
        <v>0</v>
      </c>
      <c r="H296">
        <v>0</v>
      </c>
      <c r="I296">
        <v>1256.1099999999999</v>
      </c>
      <c r="J296">
        <v>0</v>
      </c>
      <c r="K296">
        <v>2512.2199999999998</v>
      </c>
      <c r="L296">
        <v>0</v>
      </c>
      <c r="M296">
        <v>0</v>
      </c>
      <c r="N296">
        <v>0</v>
      </c>
      <c r="O296">
        <v>1884.17</v>
      </c>
      <c r="P296">
        <v>0</v>
      </c>
      <c r="Q296">
        <v>0</v>
      </c>
      <c r="R296">
        <v>0</v>
      </c>
      <c r="S296">
        <v>0</v>
      </c>
      <c r="T296">
        <v>0</v>
      </c>
      <c r="U296">
        <v>0</v>
      </c>
      <c r="V296">
        <v>0</v>
      </c>
      <c r="W296">
        <v>0</v>
      </c>
      <c r="X296">
        <v>0</v>
      </c>
      <c r="Y296">
        <v>0</v>
      </c>
      <c r="Z296">
        <v>0</v>
      </c>
      <c r="AA296">
        <v>0</v>
      </c>
      <c r="AB296">
        <v>0</v>
      </c>
      <c r="AC296">
        <v>0</v>
      </c>
      <c r="AD296">
        <v>0</v>
      </c>
      <c r="AE296">
        <v>0</v>
      </c>
      <c r="AF296">
        <v>0</v>
      </c>
      <c r="AG296">
        <v>0</v>
      </c>
      <c r="AH296">
        <v>0</v>
      </c>
      <c r="AI296">
        <v>0</v>
      </c>
      <c r="AJ296">
        <v>0</v>
      </c>
      <c r="AK296">
        <v>0</v>
      </c>
      <c r="AL296">
        <v>0</v>
      </c>
      <c r="AM296">
        <v>0</v>
      </c>
      <c r="AN296">
        <v>0</v>
      </c>
      <c r="AO296">
        <v>0</v>
      </c>
      <c r="AP296">
        <v>0</v>
      </c>
      <c r="AQ296">
        <v>0</v>
      </c>
      <c r="AR296">
        <v>0</v>
      </c>
      <c r="AS296">
        <v>0</v>
      </c>
      <c r="AT296">
        <v>0</v>
      </c>
    </row>
    <row r="297" spans="1:46" x14ac:dyDescent="0.45">
      <c r="A297" t="s">
        <v>10</v>
      </c>
      <c r="B297">
        <v>1</v>
      </c>
      <c r="C297">
        <v>3</v>
      </c>
      <c r="D297">
        <v>4022</v>
      </c>
      <c r="E297">
        <v>0</v>
      </c>
      <c r="F297">
        <v>0</v>
      </c>
      <c r="G297">
        <v>0</v>
      </c>
      <c r="H297">
        <v>0</v>
      </c>
      <c r="I297">
        <v>0</v>
      </c>
      <c r="J297">
        <v>0</v>
      </c>
      <c r="K297">
        <v>1256.1099999999999</v>
      </c>
      <c r="L297">
        <v>0</v>
      </c>
      <c r="M297">
        <v>0</v>
      </c>
      <c r="N297">
        <v>0</v>
      </c>
      <c r="O297">
        <v>1941.26</v>
      </c>
      <c r="P297">
        <v>0</v>
      </c>
      <c r="Q297">
        <v>0</v>
      </c>
      <c r="R297">
        <v>0</v>
      </c>
      <c r="S297">
        <v>0</v>
      </c>
      <c r="T297">
        <v>0</v>
      </c>
      <c r="U297">
        <v>0</v>
      </c>
      <c r="V297">
        <v>0</v>
      </c>
      <c r="W297">
        <v>0</v>
      </c>
      <c r="X297">
        <v>0</v>
      </c>
      <c r="Y297">
        <v>0</v>
      </c>
      <c r="Z297">
        <v>0</v>
      </c>
      <c r="AA297">
        <v>0</v>
      </c>
      <c r="AB297">
        <v>0</v>
      </c>
      <c r="AC297">
        <v>0</v>
      </c>
      <c r="AD297">
        <v>0</v>
      </c>
      <c r="AE297">
        <v>0</v>
      </c>
      <c r="AF297">
        <v>0</v>
      </c>
      <c r="AG297">
        <v>0</v>
      </c>
      <c r="AH297">
        <v>0</v>
      </c>
      <c r="AI297">
        <v>0</v>
      </c>
      <c r="AJ297">
        <v>0</v>
      </c>
      <c r="AK297">
        <v>0</v>
      </c>
      <c r="AL297">
        <v>0</v>
      </c>
      <c r="AM297">
        <v>0</v>
      </c>
      <c r="AN297">
        <v>0</v>
      </c>
      <c r="AO297">
        <v>0</v>
      </c>
      <c r="AP297">
        <v>0</v>
      </c>
      <c r="AQ297">
        <v>0</v>
      </c>
      <c r="AR297">
        <v>0</v>
      </c>
      <c r="AS297">
        <v>0</v>
      </c>
      <c r="AT297">
        <v>0</v>
      </c>
    </row>
    <row r="298" spans="1:46" x14ac:dyDescent="0.45">
      <c r="A298" t="s">
        <v>10</v>
      </c>
      <c r="B298">
        <v>1</v>
      </c>
      <c r="C298">
        <v>3</v>
      </c>
      <c r="D298">
        <v>4023</v>
      </c>
      <c r="E298">
        <v>0</v>
      </c>
      <c r="F298">
        <v>0</v>
      </c>
      <c r="G298">
        <v>0</v>
      </c>
      <c r="H298">
        <v>0</v>
      </c>
      <c r="I298">
        <v>0</v>
      </c>
      <c r="J298">
        <v>0</v>
      </c>
      <c r="K298">
        <v>2740.61</v>
      </c>
      <c r="L298">
        <v>0</v>
      </c>
      <c r="M298">
        <v>0</v>
      </c>
      <c r="N298">
        <v>0</v>
      </c>
      <c r="O298">
        <v>742.25</v>
      </c>
      <c r="P298">
        <v>0</v>
      </c>
      <c r="Q298">
        <v>0</v>
      </c>
      <c r="R298">
        <v>0</v>
      </c>
      <c r="S298">
        <v>0</v>
      </c>
      <c r="T298">
        <v>0</v>
      </c>
      <c r="U298">
        <v>0</v>
      </c>
      <c r="V298">
        <v>0</v>
      </c>
      <c r="W298">
        <v>0</v>
      </c>
      <c r="X298">
        <v>0</v>
      </c>
      <c r="Y298">
        <v>0</v>
      </c>
      <c r="Z298">
        <v>0</v>
      </c>
      <c r="AA298">
        <v>0</v>
      </c>
      <c r="AB298">
        <v>0</v>
      </c>
      <c r="AC298">
        <v>0</v>
      </c>
      <c r="AD298">
        <v>0</v>
      </c>
      <c r="AE298">
        <v>0</v>
      </c>
      <c r="AF298">
        <v>0</v>
      </c>
      <c r="AG298">
        <v>0</v>
      </c>
      <c r="AH298">
        <v>0</v>
      </c>
      <c r="AI298">
        <v>0</v>
      </c>
      <c r="AJ298">
        <v>0</v>
      </c>
      <c r="AK298">
        <v>0</v>
      </c>
      <c r="AL298">
        <v>0</v>
      </c>
      <c r="AM298">
        <v>0</v>
      </c>
      <c r="AN298">
        <v>0</v>
      </c>
      <c r="AO298">
        <v>0</v>
      </c>
      <c r="AP298">
        <v>0</v>
      </c>
      <c r="AQ298">
        <v>0</v>
      </c>
      <c r="AR298">
        <v>0</v>
      </c>
      <c r="AS298">
        <v>0</v>
      </c>
      <c r="AT298">
        <v>0</v>
      </c>
    </row>
    <row r="299" spans="1:46" x14ac:dyDescent="0.45">
      <c r="A299" t="s">
        <v>10</v>
      </c>
      <c r="B299">
        <v>1</v>
      </c>
      <c r="C299">
        <v>3</v>
      </c>
      <c r="D299">
        <v>4025</v>
      </c>
      <c r="E299">
        <v>0</v>
      </c>
      <c r="F299">
        <v>0</v>
      </c>
      <c r="G299">
        <v>0</v>
      </c>
      <c r="H299">
        <v>5000</v>
      </c>
      <c r="I299">
        <v>0</v>
      </c>
      <c r="J299">
        <v>13384.33</v>
      </c>
      <c r="K299">
        <v>0</v>
      </c>
      <c r="L299">
        <v>1085.45</v>
      </c>
      <c r="M299">
        <v>0</v>
      </c>
      <c r="N299">
        <v>9445.52</v>
      </c>
      <c r="O299">
        <v>0</v>
      </c>
      <c r="P299">
        <v>0</v>
      </c>
      <c r="Q299">
        <v>0</v>
      </c>
      <c r="R299">
        <v>0</v>
      </c>
      <c r="S299">
        <v>0</v>
      </c>
      <c r="T299">
        <v>0</v>
      </c>
      <c r="U299">
        <v>0</v>
      </c>
      <c r="V299">
        <v>0</v>
      </c>
      <c r="W299">
        <v>0</v>
      </c>
      <c r="X299">
        <v>0</v>
      </c>
      <c r="Y299">
        <v>0</v>
      </c>
      <c r="Z299">
        <v>0</v>
      </c>
      <c r="AA299">
        <v>0</v>
      </c>
      <c r="AB299">
        <v>0</v>
      </c>
      <c r="AC299">
        <v>0</v>
      </c>
      <c r="AD299">
        <v>0</v>
      </c>
      <c r="AE299">
        <v>0</v>
      </c>
      <c r="AF299">
        <v>0</v>
      </c>
      <c r="AG299">
        <v>0</v>
      </c>
      <c r="AH299">
        <v>0</v>
      </c>
      <c r="AI299">
        <v>0</v>
      </c>
      <c r="AJ299">
        <v>0</v>
      </c>
      <c r="AK299">
        <v>0</v>
      </c>
      <c r="AL299">
        <v>0</v>
      </c>
      <c r="AM299">
        <v>0</v>
      </c>
      <c r="AN299">
        <v>0</v>
      </c>
      <c r="AO299">
        <v>0</v>
      </c>
      <c r="AP299">
        <v>0</v>
      </c>
      <c r="AQ299">
        <v>0</v>
      </c>
      <c r="AR299">
        <v>0</v>
      </c>
      <c r="AS299">
        <v>0</v>
      </c>
      <c r="AT299">
        <v>0</v>
      </c>
    </row>
    <row r="300" spans="1:46" x14ac:dyDescent="0.45">
      <c r="A300" t="s">
        <v>10</v>
      </c>
      <c r="B300">
        <v>1</v>
      </c>
      <c r="C300">
        <v>3</v>
      </c>
      <c r="D300">
        <v>4030</v>
      </c>
      <c r="E300">
        <v>0</v>
      </c>
      <c r="F300">
        <v>0</v>
      </c>
      <c r="G300">
        <v>0</v>
      </c>
      <c r="H300">
        <v>0</v>
      </c>
      <c r="I300">
        <v>423.74</v>
      </c>
      <c r="J300">
        <v>0</v>
      </c>
      <c r="K300">
        <v>0</v>
      </c>
      <c r="L300">
        <v>0</v>
      </c>
      <c r="M300">
        <v>0</v>
      </c>
      <c r="N300">
        <v>0</v>
      </c>
      <c r="O300">
        <v>0</v>
      </c>
      <c r="P300">
        <v>0</v>
      </c>
      <c r="Q300">
        <v>0</v>
      </c>
      <c r="R300">
        <v>0</v>
      </c>
      <c r="S300">
        <v>0</v>
      </c>
      <c r="T300">
        <v>0</v>
      </c>
      <c r="U300">
        <v>0</v>
      </c>
      <c r="V300">
        <v>0</v>
      </c>
      <c r="W300">
        <v>0</v>
      </c>
      <c r="X300">
        <v>0</v>
      </c>
      <c r="Y300">
        <v>0</v>
      </c>
      <c r="Z300">
        <v>0</v>
      </c>
      <c r="AA300">
        <v>0</v>
      </c>
      <c r="AB300">
        <v>0</v>
      </c>
      <c r="AC300">
        <v>0</v>
      </c>
      <c r="AD300">
        <v>0</v>
      </c>
      <c r="AE300">
        <v>0</v>
      </c>
      <c r="AF300">
        <v>0</v>
      </c>
      <c r="AG300">
        <v>0</v>
      </c>
      <c r="AH300">
        <v>0</v>
      </c>
      <c r="AI300">
        <v>0</v>
      </c>
      <c r="AJ300">
        <v>0</v>
      </c>
      <c r="AK300">
        <v>0</v>
      </c>
      <c r="AL300">
        <v>0</v>
      </c>
      <c r="AM300">
        <v>0</v>
      </c>
      <c r="AN300">
        <v>0</v>
      </c>
      <c r="AO300">
        <v>0</v>
      </c>
      <c r="AP300">
        <v>0</v>
      </c>
      <c r="AQ300">
        <v>0</v>
      </c>
      <c r="AR300">
        <v>0</v>
      </c>
      <c r="AS300">
        <v>0</v>
      </c>
      <c r="AT300">
        <v>0</v>
      </c>
    </row>
    <row r="301" spans="1:46" x14ac:dyDescent="0.45">
      <c r="A301" t="s">
        <v>10</v>
      </c>
      <c r="B301">
        <v>1</v>
      </c>
      <c r="C301">
        <v>3</v>
      </c>
      <c r="D301">
        <v>4035</v>
      </c>
      <c r="E301">
        <v>0</v>
      </c>
      <c r="F301">
        <v>0</v>
      </c>
      <c r="G301">
        <v>0</v>
      </c>
      <c r="H301">
        <v>0</v>
      </c>
      <c r="I301">
        <v>0</v>
      </c>
      <c r="J301">
        <v>0</v>
      </c>
      <c r="K301">
        <v>0</v>
      </c>
      <c r="L301">
        <v>0</v>
      </c>
      <c r="M301">
        <v>0</v>
      </c>
      <c r="N301">
        <v>0</v>
      </c>
      <c r="O301">
        <v>0</v>
      </c>
      <c r="P301">
        <v>24000</v>
      </c>
      <c r="Q301">
        <v>0</v>
      </c>
      <c r="R301">
        <v>0</v>
      </c>
      <c r="S301">
        <v>0</v>
      </c>
      <c r="T301">
        <v>0</v>
      </c>
      <c r="U301">
        <v>0</v>
      </c>
      <c r="V301">
        <v>0</v>
      </c>
      <c r="W301">
        <v>0</v>
      </c>
      <c r="X301">
        <v>0</v>
      </c>
      <c r="Y301">
        <v>0</v>
      </c>
      <c r="Z301">
        <v>0</v>
      </c>
      <c r="AA301">
        <v>0</v>
      </c>
      <c r="AB301">
        <v>0</v>
      </c>
      <c r="AC301">
        <v>0</v>
      </c>
      <c r="AD301">
        <v>0</v>
      </c>
      <c r="AE301">
        <v>0</v>
      </c>
      <c r="AF301">
        <v>0</v>
      </c>
      <c r="AG301">
        <v>0</v>
      </c>
      <c r="AH301">
        <v>0</v>
      </c>
      <c r="AI301">
        <v>0</v>
      </c>
      <c r="AJ301">
        <v>0</v>
      </c>
      <c r="AK301">
        <v>0</v>
      </c>
      <c r="AL301">
        <v>0</v>
      </c>
      <c r="AM301">
        <v>0</v>
      </c>
      <c r="AN301">
        <v>0</v>
      </c>
      <c r="AO301">
        <v>0</v>
      </c>
      <c r="AP301">
        <v>0</v>
      </c>
      <c r="AQ301">
        <v>0</v>
      </c>
      <c r="AR301">
        <v>0</v>
      </c>
      <c r="AS301">
        <v>0</v>
      </c>
      <c r="AT301">
        <v>0</v>
      </c>
    </row>
    <row r="302" spans="1:46" x14ac:dyDescent="0.45">
      <c r="A302" t="s">
        <v>10</v>
      </c>
      <c r="B302">
        <v>1</v>
      </c>
      <c r="C302">
        <v>3</v>
      </c>
      <c r="D302">
        <v>4041</v>
      </c>
      <c r="E302">
        <v>0</v>
      </c>
      <c r="F302">
        <v>0</v>
      </c>
      <c r="G302">
        <v>0</v>
      </c>
      <c r="H302">
        <v>10000</v>
      </c>
      <c r="I302">
        <v>12000</v>
      </c>
      <c r="J302">
        <v>0</v>
      </c>
      <c r="K302">
        <v>500</v>
      </c>
      <c r="L302">
        <v>125</v>
      </c>
      <c r="M302">
        <v>1000</v>
      </c>
      <c r="N302">
        <v>6925</v>
      </c>
      <c r="O302">
        <v>8380</v>
      </c>
      <c r="P302">
        <v>3914.35</v>
      </c>
      <c r="Q302">
        <v>1000</v>
      </c>
      <c r="R302">
        <v>0</v>
      </c>
      <c r="S302">
        <v>0</v>
      </c>
      <c r="T302">
        <v>0</v>
      </c>
      <c r="U302">
        <v>0</v>
      </c>
      <c r="V302">
        <v>0</v>
      </c>
      <c r="W302">
        <v>0</v>
      </c>
      <c r="X302">
        <v>0</v>
      </c>
      <c r="Y302">
        <v>0</v>
      </c>
      <c r="Z302">
        <v>0</v>
      </c>
      <c r="AA302">
        <v>0</v>
      </c>
      <c r="AB302">
        <v>0</v>
      </c>
      <c r="AC302">
        <v>0</v>
      </c>
      <c r="AD302">
        <v>0</v>
      </c>
      <c r="AE302">
        <v>0</v>
      </c>
      <c r="AF302">
        <v>0</v>
      </c>
      <c r="AG302">
        <v>0</v>
      </c>
      <c r="AH302">
        <v>0</v>
      </c>
      <c r="AI302">
        <v>0</v>
      </c>
      <c r="AJ302">
        <v>0</v>
      </c>
      <c r="AK302">
        <v>0</v>
      </c>
      <c r="AL302">
        <v>0</v>
      </c>
      <c r="AM302">
        <v>0</v>
      </c>
      <c r="AN302">
        <v>0</v>
      </c>
      <c r="AO302">
        <v>0</v>
      </c>
      <c r="AP302">
        <v>0</v>
      </c>
      <c r="AQ302">
        <v>0</v>
      </c>
      <c r="AR302">
        <v>0</v>
      </c>
      <c r="AS302">
        <v>0</v>
      </c>
      <c r="AT302">
        <v>0</v>
      </c>
    </row>
    <row r="303" spans="1:46" x14ac:dyDescent="0.45">
      <c r="A303" t="s">
        <v>10</v>
      </c>
      <c r="B303">
        <v>1</v>
      </c>
      <c r="C303">
        <v>3</v>
      </c>
      <c r="D303">
        <v>4046</v>
      </c>
      <c r="E303">
        <v>0</v>
      </c>
      <c r="F303">
        <v>0</v>
      </c>
      <c r="G303">
        <v>0</v>
      </c>
      <c r="H303">
        <v>0</v>
      </c>
      <c r="I303">
        <v>0</v>
      </c>
      <c r="J303">
        <v>600</v>
      </c>
      <c r="K303">
        <v>0</v>
      </c>
      <c r="L303">
        <v>4496.49</v>
      </c>
      <c r="M303">
        <v>400.08</v>
      </c>
      <c r="N303">
        <v>350</v>
      </c>
      <c r="O303">
        <v>700</v>
      </c>
      <c r="P303">
        <v>1200</v>
      </c>
      <c r="Q303">
        <v>0</v>
      </c>
      <c r="R303">
        <v>0</v>
      </c>
      <c r="S303">
        <v>0</v>
      </c>
      <c r="T303">
        <v>0</v>
      </c>
      <c r="U303">
        <v>0</v>
      </c>
      <c r="V303">
        <v>0</v>
      </c>
      <c r="W303">
        <v>0</v>
      </c>
      <c r="X303">
        <v>0</v>
      </c>
      <c r="Y303">
        <v>0</v>
      </c>
      <c r="Z303">
        <v>0</v>
      </c>
      <c r="AA303">
        <v>0</v>
      </c>
      <c r="AB303">
        <v>0</v>
      </c>
      <c r="AC303">
        <v>0</v>
      </c>
      <c r="AD303">
        <v>0</v>
      </c>
      <c r="AE303">
        <v>0</v>
      </c>
      <c r="AF303">
        <v>0</v>
      </c>
      <c r="AG303">
        <v>0</v>
      </c>
      <c r="AH303">
        <v>0</v>
      </c>
      <c r="AI303">
        <v>0</v>
      </c>
      <c r="AJ303">
        <v>0</v>
      </c>
      <c r="AK303">
        <v>0</v>
      </c>
      <c r="AL303">
        <v>0</v>
      </c>
      <c r="AM303">
        <v>0</v>
      </c>
      <c r="AN303">
        <v>0</v>
      </c>
      <c r="AO303">
        <v>0</v>
      </c>
      <c r="AP303">
        <v>0</v>
      </c>
      <c r="AQ303">
        <v>0</v>
      </c>
      <c r="AR303">
        <v>0</v>
      </c>
      <c r="AS303">
        <v>0</v>
      </c>
      <c r="AT303">
        <v>0</v>
      </c>
    </row>
    <row r="304" spans="1:46" x14ac:dyDescent="0.45">
      <c r="A304" t="s">
        <v>10</v>
      </c>
      <c r="B304">
        <v>1</v>
      </c>
      <c r="C304">
        <v>3</v>
      </c>
      <c r="D304">
        <v>4050</v>
      </c>
      <c r="E304">
        <v>0</v>
      </c>
      <c r="F304">
        <v>2732.3</v>
      </c>
      <c r="G304">
        <v>2180.1799999999998</v>
      </c>
      <c r="H304">
        <v>1298.6099999999999</v>
      </c>
      <c r="I304">
        <v>1194.1199999999999</v>
      </c>
      <c r="J304">
        <v>1260.6099999999999</v>
      </c>
      <c r="K304">
        <v>1512.42</v>
      </c>
      <c r="L304">
        <v>374.06</v>
      </c>
      <c r="M304">
        <v>258.56</v>
      </c>
      <c r="N304">
        <v>424.11</v>
      </c>
      <c r="O304">
        <v>385.46</v>
      </c>
      <c r="P304">
        <v>688.54</v>
      </c>
      <c r="Q304">
        <v>382.65</v>
      </c>
      <c r="R304">
        <v>0</v>
      </c>
      <c r="S304">
        <v>0</v>
      </c>
      <c r="T304">
        <v>0</v>
      </c>
      <c r="U304">
        <v>0</v>
      </c>
      <c r="V304">
        <v>0</v>
      </c>
      <c r="W304">
        <v>0</v>
      </c>
      <c r="X304">
        <v>0</v>
      </c>
      <c r="Y304">
        <v>0</v>
      </c>
      <c r="Z304">
        <v>0</v>
      </c>
      <c r="AA304">
        <v>0</v>
      </c>
      <c r="AB304">
        <v>0</v>
      </c>
      <c r="AC304">
        <v>0</v>
      </c>
      <c r="AD304">
        <v>0</v>
      </c>
      <c r="AE304">
        <v>0</v>
      </c>
      <c r="AF304">
        <v>0</v>
      </c>
      <c r="AG304">
        <v>0</v>
      </c>
      <c r="AH304">
        <v>0</v>
      </c>
      <c r="AI304">
        <v>0</v>
      </c>
      <c r="AJ304">
        <v>0</v>
      </c>
      <c r="AK304">
        <v>0</v>
      </c>
      <c r="AL304">
        <v>0</v>
      </c>
      <c r="AM304">
        <v>0</v>
      </c>
      <c r="AN304">
        <v>0</v>
      </c>
      <c r="AO304">
        <v>0</v>
      </c>
      <c r="AP304">
        <v>0</v>
      </c>
      <c r="AQ304">
        <v>0</v>
      </c>
      <c r="AR304">
        <v>0</v>
      </c>
      <c r="AS304">
        <v>0</v>
      </c>
      <c r="AT304">
        <v>0</v>
      </c>
    </row>
    <row r="305" spans="1:46" x14ac:dyDescent="0.45">
      <c r="A305" t="s">
        <v>10</v>
      </c>
      <c r="B305">
        <v>1</v>
      </c>
      <c r="C305">
        <v>3</v>
      </c>
      <c r="D305">
        <v>4051</v>
      </c>
      <c r="E305">
        <v>0</v>
      </c>
      <c r="F305">
        <v>3173.63</v>
      </c>
      <c r="G305">
        <v>3364.2</v>
      </c>
      <c r="H305">
        <v>3451.61</v>
      </c>
      <c r="I305">
        <v>3130.1</v>
      </c>
      <c r="J305">
        <v>3232.95</v>
      </c>
      <c r="K305">
        <v>3127.42</v>
      </c>
      <c r="L305">
        <v>2726.76</v>
      </c>
      <c r="M305">
        <v>1292.47</v>
      </c>
      <c r="N305">
        <v>6306.07</v>
      </c>
      <c r="O305">
        <v>1893.71</v>
      </c>
      <c r="P305">
        <v>848.91</v>
      </c>
      <c r="Q305">
        <v>927.96</v>
      </c>
      <c r="R305">
        <v>0</v>
      </c>
      <c r="S305">
        <v>0</v>
      </c>
      <c r="T305">
        <v>0</v>
      </c>
      <c r="U305">
        <v>0</v>
      </c>
      <c r="V305">
        <v>0</v>
      </c>
      <c r="W305">
        <v>0</v>
      </c>
      <c r="X305">
        <v>0</v>
      </c>
      <c r="Y305">
        <v>0</v>
      </c>
      <c r="Z305">
        <v>0</v>
      </c>
      <c r="AA305">
        <v>0</v>
      </c>
      <c r="AB305">
        <v>0</v>
      </c>
      <c r="AC305">
        <v>0</v>
      </c>
      <c r="AD305">
        <v>0</v>
      </c>
      <c r="AE305">
        <v>0</v>
      </c>
      <c r="AF305">
        <v>0</v>
      </c>
      <c r="AG305">
        <v>0</v>
      </c>
      <c r="AH305">
        <v>0</v>
      </c>
      <c r="AI305">
        <v>0</v>
      </c>
      <c r="AJ305">
        <v>0</v>
      </c>
      <c r="AK305">
        <v>0</v>
      </c>
      <c r="AL305">
        <v>0</v>
      </c>
      <c r="AM305">
        <v>0</v>
      </c>
      <c r="AN305">
        <v>0</v>
      </c>
      <c r="AO305">
        <v>0</v>
      </c>
      <c r="AP305">
        <v>0</v>
      </c>
      <c r="AQ305">
        <v>0</v>
      </c>
      <c r="AR305">
        <v>0</v>
      </c>
      <c r="AS305">
        <v>0</v>
      </c>
      <c r="AT305">
        <v>0</v>
      </c>
    </row>
    <row r="306" spans="1:46" x14ac:dyDescent="0.45">
      <c r="A306" t="s">
        <v>10</v>
      </c>
      <c r="B306">
        <v>1</v>
      </c>
      <c r="C306">
        <v>3</v>
      </c>
      <c r="D306">
        <v>4052</v>
      </c>
      <c r="E306">
        <v>0</v>
      </c>
      <c r="F306">
        <v>3161.22</v>
      </c>
      <c r="G306">
        <v>3302.71</v>
      </c>
      <c r="H306">
        <v>3352.14</v>
      </c>
      <c r="I306">
        <v>3043.49</v>
      </c>
      <c r="J306">
        <v>3134.72</v>
      </c>
      <c r="K306">
        <v>2363.12</v>
      </c>
      <c r="L306">
        <v>2228.15</v>
      </c>
      <c r="M306">
        <v>1966.53</v>
      </c>
      <c r="N306">
        <v>2120.3000000000002</v>
      </c>
      <c r="O306">
        <v>1926.53</v>
      </c>
      <c r="P306">
        <v>1774.06</v>
      </c>
      <c r="Q306">
        <v>2490.73</v>
      </c>
      <c r="R306">
        <v>0</v>
      </c>
      <c r="S306">
        <v>0</v>
      </c>
      <c r="T306">
        <v>0</v>
      </c>
      <c r="U306">
        <v>0</v>
      </c>
      <c r="V306">
        <v>0</v>
      </c>
      <c r="W306">
        <v>0</v>
      </c>
      <c r="X306">
        <v>0</v>
      </c>
      <c r="Y306">
        <v>0</v>
      </c>
      <c r="Z306">
        <v>0</v>
      </c>
      <c r="AA306">
        <v>0</v>
      </c>
      <c r="AB306">
        <v>0</v>
      </c>
      <c r="AC306">
        <v>0</v>
      </c>
      <c r="AD306">
        <v>0</v>
      </c>
      <c r="AE306">
        <v>0</v>
      </c>
      <c r="AF306">
        <v>0</v>
      </c>
      <c r="AG306">
        <v>0</v>
      </c>
      <c r="AH306">
        <v>0</v>
      </c>
      <c r="AI306">
        <v>0</v>
      </c>
      <c r="AJ306">
        <v>0</v>
      </c>
      <c r="AK306">
        <v>0</v>
      </c>
      <c r="AL306">
        <v>0</v>
      </c>
      <c r="AM306">
        <v>0</v>
      </c>
      <c r="AN306">
        <v>0</v>
      </c>
      <c r="AO306">
        <v>0</v>
      </c>
      <c r="AP306">
        <v>0</v>
      </c>
      <c r="AQ306">
        <v>0</v>
      </c>
      <c r="AR306">
        <v>0</v>
      </c>
      <c r="AS306">
        <v>0</v>
      </c>
      <c r="AT306">
        <v>0</v>
      </c>
    </row>
    <row r="307" spans="1:46" x14ac:dyDescent="0.45">
      <c r="A307" t="s">
        <v>10</v>
      </c>
      <c r="B307">
        <v>1</v>
      </c>
      <c r="C307">
        <v>3</v>
      </c>
      <c r="D307">
        <v>4070</v>
      </c>
      <c r="E307">
        <v>0</v>
      </c>
      <c r="F307">
        <v>107672.43</v>
      </c>
      <c r="G307">
        <v>6132.27</v>
      </c>
      <c r="H307">
        <v>13453.06</v>
      </c>
      <c r="I307">
        <v>11113.73</v>
      </c>
      <c r="J307">
        <v>2843.57</v>
      </c>
      <c r="K307">
        <v>4980.49</v>
      </c>
      <c r="L307">
        <v>9661.69</v>
      </c>
      <c r="M307">
        <v>1774.45</v>
      </c>
      <c r="N307">
        <v>56.96</v>
      </c>
      <c r="O307">
        <v>-115.14</v>
      </c>
      <c r="P307">
        <v>-532.65</v>
      </c>
      <c r="Q307">
        <v>22931.27</v>
      </c>
      <c r="R307">
        <v>0</v>
      </c>
      <c r="S307">
        <v>0</v>
      </c>
      <c r="T307">
        <v>0</v>
      </c>
      <c r="U307">
        <v>0</v>
      </c>
      <c r="V307">
        <v>0</v>
      </c>
      <c r="W307">
        <v>0</v>
      </c>
      <c r="X307">
        <v>0</v>
      </c>
      <c r="Y307">
        <v>0</v>
      </c>
      <c r="Z307">
        <v>0</v>
      </c>
      <c r="AA307">
        <v>0</v>
      </c>
      <c r="AB307">
        <v>0</v>
      </c>
      <c r="AC307">
        <v>0</v>
      </c>
      <c r="AD307">
        <v>0</v>
      </c>
      <c r="AE307">
        <v>0</v>
      </c>
      <c r="AF307">
        <v>0</v>
      </c>
      <c r="AG307">
        <v>0</v>
      </c>
      <c r="AH307">
        <v>0</v>
      </c>
      <c r="AI307">
        <v>0</v>
      </c>
      <c r="AJ307">
        <v>0</v>
      </c>
      <c r="AK307">
        <v>0</v>
      </c>
      <c r="AL307">
        <v>0</v>
      </c>
      <c r="AM307">
        <v>0</v>
      </c>
      <c r="AN307">
        <v>0</v>
      </c>
      <c r="AO307">
        <v>0</v>
      </c>
      <c r="AP307">
        <v>0</v>
      </c>
      <c r="AQ307">
        <v>0</v>
      </c>
      <c r="AR307">
        <v>0</v>
      </c>
      <c r="AS307">
        <v>0</v>
      </c>
      <c r="AT307">
        <v>0</v>
      </c>
    </row>
    <row r="308" spans="1:46" x14ac:dyDescent="0.45">
      <c r="A308" t="s">
        <v>10</v>
      </c>
      <c r="B308">
        <v>1</v>
      </c>
      <c r="C308">
        <v>3</v>
      </c>
      <c r="D308">
        <v>4500</v>
      </c>
      <c r="E308">
        <v>0</v>
      </c>
      <c r="F308">
        <v>0</v>
      </c>
      <c r="G308">
        <v>0</v>
      </c>
      <c r="H308">
        <v>0</v>
      </c>
      <c r="I308">
        <v>0</v>
      </c>
      <c r="J308">
        <v>0</v>
      </c>
      <c r="K308">
        <v>0</v>
      </c>
      <c r="L308">
        <v>0</v>
      </c>
      <c r="M308">
        <v>0</v>
      </c>
      <c r="N308">
        <v>0</v>
      </c>
      <c r="O308">
        <v>90000</v>
      </c>
      <c r="P308">
        <v>0</v>
      </c>
      <c r="Q308">
        <v>-67500</v>
      </c>
      <c r="R308">
        <v>0</v>
      </c>
      <c r="S308">
        <v>0</v>
      </c>
      <c r="T308">
        <v>0</v>
      </c>
      <c r="U308">
        <v>0</v>
      </c>
      <c r="V308">
        <v>0</v>
      </c>
      <c r="W308">
        <v>0</v>
      </c>
      <c r="X308">
        <v>0</v>
      </c>
      <c r="Y308">
        <v>0</v>
      </c>
      <c r="Z308">
        <v>0</v>
      </c>
      <c r="AA308">
        <v>0</v>
      </c>
      <c r="AB308">
        <v>0</v>
      </c>
      <c r="AC308">
        <v>0</v>
      </c>
      <c r="AD308">
        <v>0</v>
      </c>
      <c r="AE308">
        <v>0</v>
      </c>
      <c r="AF308">
        <v>0</v>
      </c>
      <c r="AG308">
        <v>0</v>
      </c>
      <c r="AH308">
        <v>0</v>
      </c>
      <c r="AI308">
        <v>0</v>
      </c>
      <c r="AJ308">
        <v>0</v>
      </c>
      <c r="AK308">
        <v>0</v>
      </c>
      <c r="AL308">
        <v>0</v>
      </c>
      <c r="AM308">
        <v>0</v>
      </c>
      <c r="AN308">
        <v>0</v>
      </c>
      <c r="AO308">
        <v>0</v>
      </c>
      <c r="AP308">
        <v>0</v>
      </c>
      <c r="AQ308">
        <v>0</v>
      </c>
      <c r="AR308">
        <v>0</v>
      </c>
      <c r="AS308">
        <v>0</v>
      </c>
      <c r="AT308">
        <v>0</v>
      </c>
    </row>
    <row r="309" spans="1:46" x14ac:dyDescent="0.45">
      <c r="A309" t="s">
        <v>10</v>
      </c>
      <c r="B309">
        <v>1</v>
      </c>
      <c r="C309">
        <v>3</v>
      </c>
      <c r="D309">
        <v>4985</v>
      </c>
      <c r="E309">
        <v>0</v>
      </c>
      <c r="F309">
        <v>0</v>
      </c>
      <c r="G309">
        <v>0</v>
      </c>
      <c r="H309">
        <v>0</v>
      </c>
      <c r="I309">
        <v>0</v>
      </c>
      <c r="J309">
        <v>0</v>
      </c>
      <c r="K309">
        <v>0</v>
      </c>
      <c r="L309">
        <v>0</v>
      </c>
      <c r="M309">
        <v>0</v>
      </c>
      <c r="N309">
        <v>-206426.48</v>
      </c>
      <c r="O309">
        <v>143056.68</v>
      </c>
      <c r="P309">
        <v>33870.17</v>
      </c>
      <c r="Q309">
        <v>68852.55</v>
      </c>
      <c r="R309">
        <v>0</v>
      </c>
      <c r="S309">
        <v>0</v>
      </c>
      <c r="T309">
        <v>0</v>
      </c>
      <c r="U309">
        <v>0</v>
      </c>
      <c r="V309">
        <v>0</v>
      </c>
      <c r="W309">
        <v>0</v>
      </c>
      <c r="X309">
        <v>0</v>
      </c>
      <c r="Y309">
        <v>0</v>
      </c>
      <c r="Z309">
        <v>0</v>
      </c>
      <c r="AA309">
        <v>0</v>
      </c>
      <c r="AB309">
        <v>0</v>
      </c>
      <c r="AC309">
        <v>0</v>
      </c>
      <c r="AD309">
        <v>0</v>
      </c>
      <c r="AE309">
        <v>0</v>
      </c>
      <c r="AF309">
        <v>0</v>
      </c>
      <c r="AG309">
        <v>0</v>
      </c>
      <c r="AH309">
        <v>0</v>
      </c>
      <c r="AI309">
        <v>0</v>
      </c>
      <c r="AJ309">
        <v>0</v>
      </c>
      <c r="AK309">
        <v>0</v>
      </c>
      <c r="AL309">
        <v>0</v>
      </c>
      <c r="AM309">
        <v>0</v>
      </c>
      <c r="AN309">
        <v>0</v>
      </c>
      <c r="AO309">
        <v>0</v>
      </c>
      <c r="AP309">
        <v>0</v>
      </c>
      <c r="AQ309">
        <v>0</v>
      </c>
      <c r="AR309">
        <v>0</v>
      </c>
      <c r="AS309">
        <v>0</v>
      </c>
      <c r="AT309">
        <v>0</v>
      </c>
    </row>
    <row r="310" spans="1:46" x14ac:dyDescent="0.45">
      <c r="A310" t="s">
        <v>10</v>
      </c>
      <c r="B310">
        <v>1</v>
      </c>
      <c r="C310">
        <v>3</v>
      </c>
      <c r="D310">
        <v>4999</v>
      </c>
      <c r="E310">
        <v>0</v>
      </c>
      <c r="F310">
        <v>0</v>
      </c>
      <c r="G310">
        <v>0</v>
      </c>
      <c r="H310">
        <v>0</v>
      </c>
      <c r="I310">
        <v>0</v>
      </c>
      <c r="J310">
        <v>0</v>
      </c>
      <c r="K310">
        <v>0</v>
      </c>
      <c r="L310">
        <v>0</v>
      </c>
      <c r="M310">
        <v>0</v>
      </c>
      <c r="N310">
        <v>14634.47</v>
      </c>
      <c r="O310">
        <v>0</v>
      </c>
      <c r="P310">
        <v>408.3</v>
      </c>
      <c r="Q310">
        <v>0</v>
      </c>
      <c r="R310">
        <v>0</v>
      </c>
      <c r="S310">
        <v>0</v>
      </c>
      <c r="T310">
        <v>0</v>
      </c>
      <c r="U310">
        <v>0</v>
      </c>
      <c r="V310">
        <v>0</v>
      </c>
      <c r="W310">
        <v>0</v>
      </c>
      <c r="X310">
        <v>0</v>
      </c>
      <c r="Y310">
        <v>0</v>
      </c>
      <c r="Z310">
        <v>0</v>
      </c>
      <c r="AA310">
        <v>0</v>
      </c>
      <c r="AB310">
        <v>0</v>
      </c>
      <c r="AC310">
        <v>0</v>
      </c>
      <c r="AD310">
        <v>0</v>
      </c>
      <c r="AE310">
        <v>0</v>
      </c>
      <c r="AF310">
        <v>0</v>
      </c>
      <c r="AG310">
        <v>0</v>
      </c>
      <c r="AH310">
        <v>0</v>
      </c>
      <c r="AI310">
        <v>0</v>
      </c>
      <c r="AJ310">
        <v>0</v>
      </c>
      <c r="AK310">
        <v>0</v>
      </c>
      <c r="AL310">
        <v>0</v>
      </c>
      <c r="AM310">
        <v>0</v>
      </c>
      <c r="AN310">
        <v>0</v>
      </c>
      <c r="AO310">
        <v>0</v>
      </c>
      <c r="AP310">
        <v>0</v>
      </c>
      <c r="AQ310">
        <v>0</v>
      </c>
      <c r="AR310">
        <v>0</v>
      </c>
      <c r="AS310">
        <v>0</v>
      </c>
      <c r="AT310">
        <v>0</v>
      </c>
    </row>
    <row r="311" spans="1:46" x14ac:dyDescent="0.45">
      <c r="A311" t="s">
        <v>10</v>
      </c>
      <c r="B311">
        <v>1</v>
      </c>
      <c r="C311">
        <v>3</v>
      </c>
      <c r="D311">
        <v>5001</v>
      </c>
      <c r="E311">
        <v>0</v>
      </c>
      <c r="F311">
        <v>17959.04</v>
      </c>
      <c r="G311">
        <v>18775.36</v>
      </c>
      <c r="H311">
        <v>17142.72</v>
      </c>
      <c r="I311">
        <v>17959.04</v>
      </c>
      <c r="J311">
        <v>17959.04</v>
      </c>
      <c r="K311">
        <v>17142.72</v>
      </c>
      <c r="L311">
        <v>18775.36</v>
      </c>
      <c r="M311">
        <v>17142.72</v>
      </c>
      <c r="N311">
        <v>17142.72</v>
      </c>
      <c r="O311">
        <v>19297.060000000001</v>
      </c>
      <c r="P311">
        <v>16792.53</v>
      </c>
      <c r="Q311">
        <v>56403.72</v>
      </c>
      <c r="R311">
        <v>0</v>
      </c>
      <c r="S311">
        <v>0</v>
      </c>
      <c r="T311">
        <v>0</v>
      </c>
      <c r="U311">
        <v>0</v>
      </c>
      <c r="V311">
        <v>0</v>
      </c>
      <c r="W311">
        <v>0</v>
      </c>
      <c r="X311">
        <v>0</v>
      </c>
      <c r="Y311">
        <v>0</v>
      </c>
      <c r="Z311">
        <v>0</v>
      </c>
      <c r="AA311">
        <v>0</v>
      </c>
      <c r="AB311">
        <v>0</v>
      </c>
      <c r="AC311">
        <v>0</v>
      </c>
      <c r="AD311">
        <v>0</v>
      </c>
      <c r="AE311">
        <v>0</v>
      </c>
      <c r="AF311">
        <v>0</v>
      </c>
      <c r="AG311">
        <v>0</v>
      </c>
      <c r="AH311">
        <v>0</v>
      </c>
      <c r="AI311">
        <v>0</v>
      </c>
      <c r="AJ311">
        <v>0</v>
      </c>
      <c r="AK311">
        <v>0</v>
      </c>
      <c r="AL311">
        <v>0</v>
      </c>
      <c r="AM311">
        <v>0</v>
      </c>
      <c r="AN311">
        <v>0</v>
      </c>
      <c r="AO311">
        <v>0</v>
      </c>
      <c r="AP311">
        <v>0</v>
      </c>
      <c r="AQ311">
        <v>0</v>
      </c>
      <c r="AR311">
        <v>0</v>
      </c>
      <c r="AS311">
        <v>0</v>
      </c>
      <c r="AT311">
        <v>0</v>
      </c>
    </row>
    <row r="312" spans="1:46" x14ac:dyDescent="0.45">
      <c r="A312" t="s">
        <v>10</v>
      </c>
      <c r="B312">
        <v>1</v>
      </c>
      <c r="C312">
        <v>3</v>
      </c>
      <c r="D312">
        <v>5002</v>
      </c>
      <c r="E312">
        <v>0</v>
      </c>
      <c r="F312">
        <v>1967.15</v>
      </c>
      <c r="G312">
        <v>2056.5700000000002</v>
      </c>
      <c r="H312">
        <v>1877.74</v>
      </c>
      <c r="I312">
        <v>1967.15</v>
      </c>
      <c r="J312">
        <v>1967.15</v>
      </c>
      <c r="K312">
        <v>1915.33</v>
      </c>
      <c r="L312">
        <v>2056.56</v>
      </c>
      <c r="M312">
        <v>1876.34</v>
      </c>
      <c r="N312">
        <v>1876.56</v>
      </c>
      <c r="O312">
        <v>2191.6</v>
      </c>
      <c r="P312">
        <v>1835.77</v>
      </c>
      <c r="Q312">
        <v>6238.1</v>
      </c>
      <c r="R312">
        <v>0</v>
      </c>
      <c r="S312">
        <v>0</v>
      </c>
      <c r="T312">
        <v>0</v>
      </c>
      <c r="U312">
        <v>0</v>
      </c>
      <c r="V312">
        <v>0</v>
      </c>
      <c r="W312">
        <v>0</v>
      </c>
      <c r="X312">
        <v>0</v>
      </c>
      <c r="Y312">
        <v>0</v>
      </c>
      <c r="Z312">
        <v>0</v>
      </c>
      <c r="AA312">
        <v>0</v>
      </c>
      <c r="AB312">
        <v>0</v>
      </c>
      <c r="AC312">
        <v>0</v>
      </c>
      <c r="AD312">
        <v>0</v>
      </c>
      <c r="AE312">
        <v>0</v>
      </c>
      <c r="AF312">
        <v>0</v>
      </c>
      <c r="AG312">
        <v>0</v>
      </c>
      <c r="AH312">
        <v>0</v>
      </c>
      <c r="AI312">
        <v>0</v>
      </c>
      <c r="AJ312">
        <v>0</v>
      </c>
      <c r="AK312">
        <v>0</v>
      </c>
      <c r="AL312">
        <v>0</v>
      </c>
      <c r="AM312">
        <v>0</v>
      </c>
      <c r="AN312">
        <v>0</v>
      </c>
      <c r="AO312">
        <v>0</v>
      </c>
      <c r="AP312">
        <v>0</v>
      </c>
      <c r="AQ312">
        <v>0</v>
      </c>
      <c r="AR312">
        <v>0</v>
      </c>
      <c r="AS312">
        <v>0</v>
      </c>
      <c r="AT312">
        <v>0</v>
      </c>
    </row>
    <row r="313" spans="1:46" x14ac:dyDescent="0.45">
      <c r="A313" t="s">
        <v>10</v>
      </c>
      <c r="B313">
        <v>1</v>
      </c>
      <c r="C313">
        <v>3</v>
      </c>
      <c r="D313">
        <v>5010</v>
      </c>
      <c r="E313">
        <v>0</v>
      </c>
      <c r="F313">
        <v>0</v>
      </c>
      <c r="G313">
        <v>0</v>
      </c>
      <c r="H313">
        <v>93.7</v>
      </c>
      <c r="I313">
        <v>58.53</v>
      </c>
      <c r="J313">
        <v>0</v>
      </c>
      <c r="K313">
        <v>74.62</v>
      </c>
      <c r="L313">
        <v>0</v>
      </c>
      <c r="M313">
        <v>0</v>
      </c>
      <c r="N313">
        <v>0</v>
      </c>
      <c r="O313">
        <v>0</v>
      </c>
      <c r="P313">
        <v>140.13999999999999</v>
      </c>
      <c r="Q313">
        <v>266.19</v>
      </c>
      <c r="R313">
        <v>0</v>
      </c>
      <c r="S313">
        <v>0</v>
      </c>
      <c r="T313">
        <v>0</v>
      </c>
      <c r="U313">
        <v>0</v>
      </c>
      <c r="V313">
        <v>0</v>
      </c>
      <c r="W313">
        <v>0</v>
      </c>
      <c r="X313">
        <v>0</v>
      </c>
      <c r="Y313">
        <v>0</v>
      </c>
      <c r="Z313">
        <v>0</v>
      </c>
      <c r="AA313">
        <v>0</v>
      </c>
      <c r="AB313">
        <v>0</v>
      </c>
      <c r="AC313">
        <v>0</v>
      </c>
      <c r="AD313">
        <v>0</v>
      </c>
      <c r="AE313">
        <v>0</v>
      </c>
      <c r="AF313">
        <v>0</v>
      </c>
      <c r="AG313">
        <v>0</v>
      </c>
      <c r="AH313">
        <v>0</v>
      </c>
      <c r="AI313">
        <v>0</v>
      </c>
      <c r="AJ313">
        <v>0</v>
      </c>
      <c r="AK313">
        <v>0</v>
      </c>
      <c r="AL313">
        <v>0</v>
      </c>
      <c r="AM313">
        <v>0</v>
      </c>
      <c r="AN313">
        <v>0</v>
      </c>
      <c r="AO313">
        <v>0</v>
      </c>
      <c r="AP313">
        <v>0</v>
      </c>
      <c r="AQ313">
        <v>0</v>
      </c>
      <c r="AR313">
        <v>0</v>
      </c>
      <c r="AS313">
        <v>0</v>
      </c>
      <c r="AT313">
        <v>0</v>
      </c>
    </row>
    <row r="314" spans="1:46" x14ac:dyDescent="0.45">
      <c r="A314" t="s">
        <v>10</v>
      </c>
      <c r="B314">
        <v>1</v>
      </c>
      <c r="C314">
        <v>3</v>
      </c>
      <c r="D314">
        <v>5011</v>
      </c>
      <c r="E314">
        <v>0</v>
      </c>
      <c r="F314">
        <v>17.12</v>
      </c>
      <c r="G314">
        <v>0</v>
      </c>
      <c r="H314">
        <v>0</v>
      </c>
      <c r="I314">
        <v>0</v>
      </c>
      <c r="J314">
        <v>0</v>
      </c>
      <c r="K314">
        <v>0</v>
      </c>
      <c r="L314">
        <v>266.86</v>
      </c>
      <c r="M314">
        <v>18.45</v>
      </c>
      <c r="N314">
        <v>46.13</v>
      </c>
      <c r="O314">
        <v>0</v>
      </c>
      <c r="P314">
        <v>109.72</v>
      </c>
      <c r="Q314">
        <v>79.819999999999993</v>
      </c>
      <c r="R314">
        <v>0</v>
      </c>
      <c r="S314">
        <v>0</v>
      </c>
      <c r="T314">
        <v>0</v>
      </c>
      <c r="U314">
        <v>0</v>
      </c>
      <c r="V314">
        <v>0</v>
      </c>
      <c r="W314">
        <v>0</v>
      </c>
      <c r="X314">
        <v>0</v>
      </c>
      <c r="Y314">
        <v>0</v>
      </c>
      <c r="Z314">
        <v>0</v>
      </c>
      <c r="AA314">
        <v>0</v>
      </c>
      <c r="AB314">
        <v>0</v>
      </c>
      <c r="AC314">
        <v>0</v>
      </c>
      <c r="AD314">
        <v>0</v>
      </c>
      <c r="AE314">
        <v>0</v>
      </c>
      <c r="AF314">
        <v>0</v>
      </c>
      <c r="AG314">
        <v>0</v>
      </c>
      <c r="AH314">
        <v>0</v>
      </c>
      <c r="AI314">
        <v>0</v>
      </c>
      <c r="AJ314">
        <v>0</v>
      </c>
      <c r="AK314">
        <v>0</v>
      </c>
      <c r="AL314">
        <v>0</v>
      </c>
      <c r="AM314">
        <v>0</v>
      </c>
      <c r="AN314">
        <v>0</v>
      </c>
      <c r="AO314">
        <v>0</v>
      </c>
      <c r="AP314">
        <v>0</v>
      </c>
      <c r="AQ314">
        <v>0</v>
      </c>
      <c r="AR314">
        <v>0</v>
      </c>
      <c r="AS314">
        <v>0</v>
      </c>
      <c r="AT314">
        <v>0</v>
      </c>
    </row>
    <row r="315" spans="1:46" x14ac:dyDescent="0.45">
      <c r="A315" t="s">
        <v>10</v>
      </c>
      <c r="B315">
        <v>1</v>
      </c>
      <c r="C315">
        <v>3</v>
      </c>
      <c r="D315">
        <v>5013</v>
      </c>
      <c r="E315">
        <v>0</v>
      </c>
      <c r="F315">
        <v>0</v>
      </c>
      <c r="G315">
        <v>0</v>
      </c>
      <c r="H315">
        <v>0</v>
      </c>
      <c r="I315">
        <v>0</v>
      </c>
      <c r="J315">
        <v>0</v>
      </c>
      <c r="K315">
        <v>0</v>
      </c>
      <c r="L315">
        <v>0</v>
      </c>
      <c r="M315">
        <v>0</v>
      </c>
      <c r="N315">
        <v>0</v>
      </c>
      <c r="O315">
        <v>0</v>
      </c>
      <c r="P315">
        <v>0</v>
      </c>
      <c r="Q315">
        <v>113.54</v>
      </c>
      <c r="R315">
        <v>0</v>
      </c>
      <c r="S315">
        <v>0</v>
      </c>
      <c r="T315">
        <v>0</v>
      </c>
      <c r="U315">
        <v>0</v>
      </c>
      <c r="V315">
        <v>0</v>
      </c>
      <c r="W315">
        <v>0</v>
      </c>
      <c r="X315">
        <v>0</v>
      </c>
      <c r="Y315">
        <v>0</v>
      </c>
      <c r="Z315">
        <v>0</v>
      </c>
      <c r="AA315">
        <v>0</v>
      </c>
      <c r="AB315">
        <v>0</v>
      </c>
      <c r="AC315">
        <v>0</v>
      </c>
      <c r="AD315">
        <v>0</v>
      </c>
      <c r="AE315">
        <v>0</v>
      </c>
      <c r="AF315">
        <v>0</v>
      </c>
      <c r="AG315">
        <v>0</v>
      </c>
      <c r="AH315">
        <v>0</v>
      </c>
      <c r="AI315">
        <v>0</v>
      </c>
      <c r="AJ315">
        <v>0</v>
      </c>
      <c r="AK315">
        <v>0</v>
      </c>
      <c r="AL315">
        <v>0</v>
      </c>
      <c r="AM315">
        <v>0</v>
      </c>
      <c r="AN315">
        <v>0</v>
      </c>
      <c r="AO315">
        <v>0</v>
      </c>
      <c r="AP315">
        <v>0</v>
      </c>
      <c r="AQ315">
        <v>0</v>
      </c>
      <c r="AR315">
        <v>0</v>
      </c>
      <c r="AS315">
        <v>0</v>
      </c>
      <c r="AT315">
        <v>0</v>
      </c>
    </row>
    <row r="316" spans="1:46" x14ac:dyDescent="0.45">
      <c r="A316" t="s">
        <v>10</v>
      </c>
      <c r="B316">
        <v>1</v>
      </c>
      <c r="C316">
        <v>3</v>
      </c>
      <c r="D316">
        <v>5014</v>
      </c>
      <c r="E316">
        <v>0</v>
      </c>
      <c r="F316">
        <v>0</v>
      </c>
      <c r="G316">
        <v>23.69</v>
      </c>
      <c r="H316">
        <v>0</v>
      </c>
      <c r="I316">
        <v>0</v>
      </c>
      <c r="J316">
        <v>0</v>
      </c>
      <c r="K316">
        <v>26.66</v>
      </c>
      <c r="L316">
        <v>90.59</v>
      </c>
      <c r="M316">
        <v>46.27</v>
      </c>
      <c r="N316">
        <v>0</v>
      </c>
      <c r="O316">
        <v>52.32</v>
      </c>
      <c r="P316">
        <v>28.95</v>
      </c>
      <c r="Q316">
        <v>47.62</v>
      </c>
      <c r="R316">
        <v>0</v>
      </c>
      <c r="S316">
        <v>0</v>
      </c>
      <c r="T316">
        <v>0</v>
      </c>
      <c r="U316">
        <v>0</v>
      </c>
      <c r="V316">
        <v>0</v>
      </c>
      <c r="W316">
        <v>0</v>
      </c>
      <c r="X316">
        <v>0</v>
      </c>
      <c r="Y316">
        <v>0</v>
      </c>
      <c r="Z316">
        <v>0</v>
      </c>
      <c r="AA316">
        <v>0</v>
      </c>
      <c r="AB316">
        <v>0</v>
      </c>
      <c r="AC316">
        <v>0</v>
      </c>
      <c r="AD316">
        <v>0</v>
      </c>
      <c r="AE316">
        <v>0</v>
      </c>
      <c r="AF316">
        <v>0</v>
      </c>
      <c r="AG316">
        <v>0</v>
      </c>
      <c r="AH316">
        <v>0</v>
      </c>
      <c r="AI316">
        <v>0</v>
      </c>
      <c r="AJ316">
        <v>0</v>
      </c>
      <c r="AK316">
        <v>0</v>
      </c>
      <c r="AL316">
        <v>0</v>
      </c>
      <c r="AM316">
        <v>0</v>
      </c>
      <c r="AN316">
        <v>0</v>
      </c>
      <c r="AO316">
        <v>0</v>
      </c>
      <c r="AP316">
        <v>0</v>
      </c>
      <c r="AQ316">
        <v>0</v>
      </c>
      <c r="AR316">
        <v>0</v>
      </c>
      <c r="AS316">
        <v>0</v>
      </c>
      <c r="AT316">
        <v>0</v>
      </c>
    </row>
    <row r="317" spans="1:46" x14ac:dyDescent="0.45">
      <c r="A317" t="s">
        <v>10</v>
      </c>
      <c r="B317">
        <v>1</v>
      </c>
      <c r="C317">
        <v>3</v>
      </c>
      <c r="D317">
        <v>5020</v>
      </c>
      <c r="E317">
        <v>0</v>
      </c>
      <c r="F317">
        <v>0</v>
      </c>
      <c r="G317">
        <v>0</v>
      </c>
      <c r="H317">
        <v>0</v>
      </c>
      <c r="I317">
        <v>0</v>
      </c>
      <c r="J317">
        <v>242.68</v>
      </c>
      <c r="K317">
        <v>0</v>
      </c>
      <c r="L317">
        <v>0</v>
      </c>
      <c r="M317">
        <v>25.01</v>
      </c>
      <c r="N317">
        <v>0</v>
      </c>
      <c r="O317">
        <v>0</v>
      </c>
      <c r="P317">
        <v>28</v>
      </c>
      <c r="Q317">
        <v>176.33</v>
      </c>
      <c r="R317">
        <v>0</v>
      </c>
      <c r="S317">
        <v>0</v>
      </c>
      <c r="T317">
        <v>0</v>
      </c>
      <c r="U317">
        <v>0</v>
      </c>
      <c r="V317">
        <v>0</v>
      </c>
      <c r="W317">
        <v>0</v>
      </c>
      <c r="X317">
        <v>0</v>
      </c>
      <c r="Y317">
        <v>0</v>
      </c>
      <c r="Z317">
        <v>0</v>
      </c>
      <c r="AA317">
        <v>0</v>
      </c>
      <c r="AB317">
        <v>0</v>
      </c>
      <c r="AC317">
        <v>0</v>
      </c>
      <c r="AD317">
        <v>0</v>
      </c>
      <c r="AE317">
        <v>0</v>
      </c>
      <c r="AF317">
        <v>0</v>
      </c>
      <c r="AG317">
        <v>0</v>
      </c>
      <c r="AH317">
        <v>0</v>
      </c>
      <c r="AI317">
        <v>0</v>
      </c>
      <c r="AJ317">
        <v>0</v>
      </c>
      <c r="AK317">
        <v>0</v>
      </c>
      <c r="AL317">
        <v>0</v>
      </c>
      <c r="AM317">
        <v>0</v>
      </c>
      <c r="AN317">
        <v>0</v>
      </c>
      <c r="AO317">
        <v>0</v>
      </c>
      <c r="AP317">
        <v>0</v>
      </c>
      <c r="AQ317">
        <v>0</v>
      </c>
      <c r="AR317">
        <v>0</v>
      </c>
      <c r="AS317">
        <v>0</v>
      </c>
      <c r="AT317">
        <v>0</v>
      </c>
    </row>
    <row r="318" spans="1:46" x14ac:dyDescent="0.45">
      <c r="A318" t="s">
        <v>10</v>
      </c>
      <c r="B318">
        <v>1</v>
      </c>
      <c r="C318">
        <v>3</v>
      </c>
      <c r="D318">
        <v>5021</v>
      </c>
      <c r="E318">
        <v>0</v>
      </c>
      <c r="F318">
        <v>0</v>
      </c>
      <c r="G318">
        <v>0</v>
      </c>
      <c r="H318">
        <v>45.93</v>
      </c>
      <c r="I318">
        <v>0</v>
      </c>
      <c r="J318">
        <v>0</v>
      </c>
      <c r="K318">
        <v>0</v>
      </c>
      <c r="L318">
        <v>0</v>
      </c>
      <c r="M318">
        <v>0</v>
      </c>
      <c r="N318">
        <v>50</v>
      </c>
      <c r="O318">
        <v>0</v>
      </c>
      <c r="P318">
        <v>0</v>
      </c>
      <c r="Q318">
        <v>189.95</v>
      </c>
      <c r="R318">
        <v>0</v>
      </c>
      <c r="S318">
        <v>0</v>
      </c>
      <c r="T318">
        <v>0</v>
      </c>
      <c r="U318">
        <v>0</v>
      </c>
      <c r="V318">
        <v>0</v>
      </c>
      <c r="W318">
        <v>0</v>
      </c>
      <c r="X318">
        <v>0</v>
      </c>
      <c r="Y318">
        <v>0</v>
      </c>
      <c r="Z318">
        <v>0</v>
      </c>
      <c r="AA318">
        <v>0</v>
      </c>
      <c r="AB318">
        <v>0</v>
      </c>
      <c r="AC318">
        <v>0</v>
      </c>
      <c r="AD318">
        <v>0</v>
      </c>
      <c r="AE318">
        <v>0</v>
      </c>
      <c r="AF318">
        <v>0</v>
      </c>
      <c r="AG318">
        <v>0</v>
      </c>
      <c r="AH318">
        <v>0</v>
      </c>
      <c r="AI318">
        <v>0</v>
      </c>
      <c r="AJ318">
        <v>0</v>
      </c>
      <c r="AK318">
        <v>0</v>
      </c>
      <c r="AL318">
        <v>0</v>
      </c>
      <c r="AM318">
        <v>0</v>
      </c>
      <c r="AN318">
        <v>0</v>
      </c>
      <c r="AO318">
        <v>0</v>
      </c>
      <c r="AP318">
        <v>0</v>
      </c>
      <c r="AQ318">
        <v>0</v>
      </c>
      <c r="AR318">
        <v>0</v>
      </c>
      <c r="AS318">
        <v>0</v>
      </c>
      <c r="AT318">
        <v>0</v>
      </c>
    </row>
    <row r="319" spans="1:46" x14ac:dyDescent="0.45">
      <c r="A319" t="s">
        <v>10</v>
      </c>
      <c r="B319">
        <v>1</v>
      </c>
      <c r="C319">
        <v>3</v>
      </c>
      <c r="D319">
        <v>5022</v>
      </c>
      <c r="E319">
        <v>0</v>
      </c>
      <c r="F319">
        <v>0</v>
      </c>
      <c r="G319">
        <v>0</v>
      </c>
      <c r="H319">
        <v>12.82</v>
      </c>
      <c r="I319">
        <v>0</v>
      </c>
      <c r="J319">
        <v>29.5</v>
      </c>
      <c r="K319">
        <v>61.15</v>
      </c>
      <c r="L319">
        <v>0</v>
      </c>
      <c r="M319">
        <v>0</v>
      </c>
      <c r="N319">
        <v>98.57</v>
      </c>
      <c r="O319">
        <v>29.81</v>
      </c>
      <c r="P319">
        <v>30.1</v>
      </c>
      <c r="Q319">
        <v>358.35</v>
      </c>
      <c r="R319">
        <v>0</v>
      </c>
      <c r="S319">
        <v>0</v>
      </c>
      <c r="T319">
        <v>0</v>
      </c>
      <c r="U319">
        <v>0</v>
      </c>
      <c r="V319">
        <v>0</v>
      </c>
      <c r="W319">
        <v>0</v>
      </c>
      <c r="X319">
        <v>0</v>
      </c>
      <c r="Y319">
        <v>0</v>
      </c>
      <c r="Z319">
        <v>0</v>
      </c>
      <c r="AA319">
        <v>0</v>
      </c>
      <c r="AB319">
        <v>0</v>
      </c>
      <c r="AC319">
        <v>0</v>
      </c>
      <c r="AD319">
        <v>0</v>
      </c>
      <c r="AE319">
        <v>0</v>
      </c>
      <c r="AF319">
        <v>0</v>
      </c>
      <c r="AG319">
        <v>0</v>
      </c>
      <c r="AH319">
        <v>0</v>
      </c>
      <c r="AI319">
        <v>0</v>
      </c>
      <c r="AJ319">
        <v>0</v>
      </c>
      <c r="AK319">
        <v>0</v>
      </c>
      <c r="AL319">
        <v>0</v>
      </c>
      <c r="AM319">
        <v>0</v>
      </c>
      <c r="AN319">
        <v>0</v>
      </c>
      <c r="AO319">
        <v>0</v>
      </c>
      <c r="AP319">
        <v>0</v>
      </c>
      <c r="AQ319">
        <v>0</v>
      </c>
      <c r="AR319">
        <v>0</v>
      </c>
      <c r="AS319">
        <v>0</v>
      </c>
      <c r="AT319">
        <v>0</v>
      </c>
    </row>
    <row r="320" spans="1:46" x14ac:dyDescent="0.45">
      <c r="A320" t="s">
        <v>10</v>
      </c>
      <c r="B320">
        <v>1</v>
      </c>
      <c r="C320">
        <v>3</v>
      </c>
      <c r="D320">
        <v>5023</v>
      </c>
      <c r="E320">
        <v>0</v>
      </c>
      <c r="F320">
        <v>0</v>
      </c>
      <c r="G320">
        <v>0</v>
      </c>
      <c r="H320">
        <v>0</v>
      </c>
      <c r="I320">
        <v>0</v>
      </c>
      <c r="J320">
        <v>0</v>
      </c>
      <c r="K320">
        <v>0</v>
      </c>
      <c r="L320">
        <v>41.1</v>
      </c>
      <c r="M320">
        <v>39.270000000000003</v>
      </c>
      <c r="N320">
        <v>52.05</v>
      </c>
      <c r="O320">
        <v>34.090000000000003</v>
      </c>
      <c r="P320">
        <v>144.81</v>
      </c>
      <c r="Q320">
        <v>0</v>
      </c>
      <c r="R320">
        <v>0</v>
      </c>
      <c r="S320">
        <v>0</v>
      </c>
      <c r="T320">
        <v>0</v>
      </c>
      <c r="U320">
        <v>0</v>
      </c>
      <c r="V320">
        <v>0</v>
      </c>
      <c r="W320">
        <v>0</v>
      </c>
      <c r="X320">
        <v>0</v>
      </c>
      <c r="Y320">
        <v>0</v>
      </c>
      <c r="Z320">
        <v>0</v>
      </c>
      <c r="AA320">
        <v>0</v>
      </c>
      <c r="AB320">
        <v>0</v>
      </c>
      <c r="AC320">
        <v>0</v>
      </c>
      <c r="AD320">
        <v>0</v>
      </c>
      <c r="AE320">
        <v>0</v>
      </c>
      <c r="AF320">
        <v>0</v>
      </c>
      <c r="AG320">
        <v>0</v>
      </c>
      <c r="AH320">
        <v>0</v>
      </c>
      <c r="AI320">
        <v>0</v>
      </c>
      <c r="AJ320">
        <v>0</v>
      </c>
      <c r="AK320">
        <v>0</v>
      </c>
      <c r="AL320">
        <v>0</v>
      </c>
      <c r="AM320">
        <v>0</v>
      </c>
      <c r="AN320">
        <v>0</v>
      </c>
      <c r="AO320">
        <v>0</v>
      </c>
      <c r="AP320">
        <v>0</v>
      </c>
      <c r="AQ320">
        <v>0</v>
      </c>
      <c r="AR320">
        <v>0</v>
      </c>
      <c r="AS320">
        <v>0</v>
      </c>
      <c r="AT320">
        <v>0</v>
      </c>
    </row>
    <row r="321" spans="1:46" x14ac:dyDescent="0.45">
      <c r="A321" t="s">
        <v>10</v>
      </c>
      <c r="B321">
        <v>1</v>
      </c>
      <c r="C321">
        <v>3</v>
      </c>
      <c r="D321">
        <v>5024</v>
      </c>
      <c r="E321">
        <v>0</v>
      </c>
      <c r="F321">
        <v>0</v>
      </c>
      <c r="G321">
        <v>0</v>
      </c>
      <c r="H321">
        <v>0</v>
      </c>
      <c r="I321">
        <v>0</v>
      </c>
      <c r="J321">
        <v>0</v>
      </c>
      <c r="K321">
        <v>480.45</v>
      </c>
      <c r="L321">
        <v>0</v>
      </c>
      <c r="M321">
        <v>0</v>
      </c>
      <c r="N321">
        <v>0</v>
      </c>
      <c r="O321">
        <v>0</v>
      </c>
      <c r="P321">
        <v>0</v>
      </c>
      <c r="Q321">
        <v>0</v>
      </c>
      <c r="R321">
        <v>0</v>
      </c>
      <c r="S321">
        <v>0</v>
      </c>
      <c r="T321">
        <v>0</v>
      </c>
      <c r="U321">
        <v>0</v>
      </c>
      <c r="V321">
        <v>0</v>
      </c>
      <c r="W321">
        <v>0</v>
      </c>
      <c r="X321">
        <v>0</v>
      </c>
      <c r="Y321">
        <v>0</v>
      </c>
      <c r="Z321">
        <v>0</v>
      </c>
      <c r="AA321">
        <v>0</v>
      </c>
      <c r="AB321">
        <v>0</v>
      </c>
      <c r="AC321">
        <v>0</v>
      </c>
      <c r="AD321">
        <v>0</v>
      </c>
      <c r="AE321">
        <v>0</v>
      </c>
      <c r="AF321">
        <v>0</v>
      </c>
      <c r="AG321">
        <v>0</v>
      </c>
      <c r="AH321">
        <v>0</v>
      </c>
      <c r="AI321">
        <v>0</v>
      </c>
      <c r="AJ321">
        <v>0</v>
      </c>
      <c r="AK321">
        <v>0</v>
      </c>
      <c r="AL321">
        <v>0</v>
      </c>
      <c r="AM321">
        <v>0</v>
      </c>
      <c r="AN321">
        <v>0</v>
      </c>
      <c r="AO321">
        <v>0</v>
      </c>
      <c r="AP321">
        <v>0</v>
      </c>
      <c r="AQ321">
        <v>0</v>
      </c>
      <c r="AR321">
        <v>0</v>
      </c>
      <c r="AS321">
        <v>0</v>
      </c>
      <c r="AT321">
        <v>0</v>
      </c>
    </row>
    <row r="322" spans="1:46" x14ac:dyDescent="0.45">
      <c r="A322" t="s">
        <v>10</v>
      </c>
      <c r="B322">
        <v>1</v>
      </c>
      <c r="C322">
        <v>3</v>
      </c>
      <c r="D322">
        <v>5025</v>
      </c>
      <c r="E322">
        <v>0</v>
      </c>
      <c r="F322">
        <v>287.45</v>
      </c>
      <c r="G322">
        <v>0</v>
      </c>
      <c r="H322">
        <v>400</v>
      </c>
      <c r="I322">
        <v>0</v>
      </c>
      <c r="J322">
        <v>0</v>
      </c>
      <c r="K322">
        <v>0</v>
      </c>
      <c r="L322">
        <v>798.39</v>
      </c>
      <c r="M322">
        <v>0</v>
      </c>
      <c r="N322">
        <v>0</v>
      </c>
      <c r="O322">
        <v>0</v>
      </c>
      <c r="P322">
        <v>400</v>
      </c>
      <c r="Q322">
        <v>400</v>
      </c>
      <c r="R322">
        <v>0</v>
      </c>
      <c r="S322">
        <v>0</v>
      </c>
      <c r="T322">
        <v>0</v>
      </c>
      <c r="U322">
        <v>0</v>
      </c>
      <c r="V322">
        <v>0</v>
      </c>
      <c r="W322">
        <v>0</v>
      </c>
      <c r="X322">
        <v>0</v>
      </c>
      <c r="Y322">
        <v>0</v>
      </c>
      <c r="Z322">
        <v>0</v>
      </c>
      <c r="AA322">
        <v>0</v>
      </c>
      <c r="AB322">
        <v>0</v>
      </c>
      <c r="AC322">
        <v>0</v>
      </c>
      <c r="AD322">
        <v>0</v>
      </c>
      <c r="AE322">
        <v>0</v>
      </c>
      <c r="AF322">
        <v>0</v>
      </c>
      <c r="AG322">
        <v>0</v>
      </c>
      <c r="AH322">
        <v>0</v>
      </c>
      <c r="AI322">
        <v>0</v>
      </c>
      <c r="AJ322">
        <v>0</v>
      </c>
      <c r="AK322">
        <v>0</v>
      </c>
      <c r="AL322">
        <v>0</v>
      </c>
      <c r="AM322">
        <v>0</v>
      </c>
      <c r="AN322">
        <v>0</v>
      </c>
      <c r="AO322">
        <v>0</v>
      </c>
      <c r="AP322">
        <v>0</v>
      </c>
      <c r="AQ322">
        <v>0</v>
      </c>
      <c r="AR322">
        <v>0</v>
      </c>
      <c r="AS322">
        <v>0</v>
      </c>
      <c r="AT322">
        <v>0</v>
      </c>
    </row>
    <row r="323" spans="1:46" x14ac:dyDescent="0.45">
      <c r="A323" t="s">
        <v>10</v>
      </c>
      <c r="B323">
        <v>1</v>
      </c>
      <c r="C323">
        <v>3</v>
      </c>
      <c r="D323">
        <v>5100</v>
      </c>
      <c r="E323">
        <v>0</v>
      </c>
      <c r="F323">
        <v>0</v>
      </c>
      <c r="G323">
        <v>0</v>
      </c>
      <c r="H323">
        <v>0</v>
      </c>
      <c r="I323">
        <v>0</v>
      </c>
      <c r="J323">
        <v>0</v>
      </c>
      <c r="K323">
        <v>0</v>
      </c>
      <c r="L323">
        <v>1722</v>
      </c>
      <c r="M323">
        <v>0</v>
      </c>
      <c r="N323">
        <v>1248</v>
      </c>
      <c r="O323">
        <v>0</v>
      </c>
      <c r="P323">
        <v>0</v>
      </c>
      <c r="Q323">
        <v>1950</v>
      </c>
      <c r="R323">
        <v>0</v>
      </c>
      <c r="S323">
        <v>0</v>
      </c>
      <c r="T323">
        <v>0</v>
      </c>
      <c r="U323">
        <v>0</v>
      </c>
      <c r="V323">
        <v>0</v>
      </c>
      <c r="W323">
        <v>0</v>
      </c>
      <c r="X323">
        <v>0</v>
      </c>
      <c r="Y323">
        <v>0</v>
      </c>
      <c r="Z323">
        <v>0</v>
      </c>
      <c r="AA323">
        <v>0</v>
      </c>
      <c r="AB323">
        <v>0</v>
      </c>
      <c r="AC323">
        <v>0</v>
      </c>
      <c r="AD323">
        <v>0</v>
      </c>
      <c r="AE323">
        <v>0</v>
      </c>
      <c r="AF323">
        <v>0</v>
      </c>
      <c r="AG323">
        <v>0</v>
      </c>
      <c r="AH323">
        <v>0</v>
      </c>
      <c r="AI323">
        <v>0</v>
      </c>
      <c r="AJ323">
        <v>0</v>
      </c>
      <c r="AK323">
        <v>0</v>
      </c>
      <c r="AL323">
        <v>0</v>
      </c>
      <c r="AM323">
        <v>0</v>
      </c>
      <c r="AN323">
        <v>0</v>
      </c>
      <c r="AO323">
        <v>0</v>
      </c>
      <c r="AP323">
        <v>0</v>
      </c>
      <c r="AQ323">
        <v>0</v>
      </c>
      <c r="AR323">
        <v>0</v>
      </c>
      <c r="AS323">
        <v>0</v>
      </c>
      <c r="AT323">
        <v>0</v>
      </c>
    </row>
    <row r="324" spans="1:46" x14ac:dyDescent="0.45">
      <c r="A324" t="s">
        <v>10</v>
      </c>
      <c r="B324">
        <v>1</v>
      </c>
      <c r="C324">
        <v>3</v>
      </c>
      <c r="D324">
        <v>5101</v>
      </c>
      <c r="E324">
        <v>0</v>
      </c>
      <c r="F324">
        <v>0</v>
      </c>
      <c r="G324">
        <v>0</v>
      </c>
      <c r="H324">
        <v>0</v>
      </c>
      <c r="I324">
        <v>0</v>
      </c>
      <c r="J324">
        <v>0</v>
      </c>
      <c r="K324">
        <v>0</v>
      </c>
      <c r="L324">
        <v>0</v>
      </c>
      <c r="M324">
        <v>1128</v>
      </c>
      <c r="N324">
        <v>0</v>
      </c>
      <c r="O324">
        <v>0</v>
      </c>
      <c r="P324">
        <v>0</v>
      </c>
      <c r="Q324">
        <v>1543.2</v>
      </c>
      <c r="R324">
        <v>0</v>
      </c>
      <c r="S324">
        <v>0</v>
      </c>
      <c r="T324">
        <v>0</v>
      </c>
      <c r="U324">
        <v>0</v>
      </c>
      <c r="V324">
        <v>0</v>
      </c>
      <c r="W324">
        <v>0</v>
      </c>
      <c r="X324">
        <v>0</v>
      </c>
      <c r="Y324">
        <v>0</v>
      </c>
      <c r="Z324">
        <v>0</v>
      </c>
      <c r="AA324">
        <v>0</v>
      </c>
      <c r="AB324">
        <v>0</v>
      </c>
      <c r="AC324">
        <v>0</v>
      </c>
      <c r="AD324">
        <v>0</v>
      </c>
      <c r="AE324">
        <v>0</v>
      </c>
      <c r="AF324">
        <v>0</v>
      </c>
      <c r="AG324">
        <v>0</v>
      </c>
      <c r="AH324">
        <v>0</v>
      </c>
      <c r="AI324">
        <v>0</v>
      </c>
      <c r="AJ324">
        <v>0</v>
      </c>
      <c r="AK324">
        <v>0</v>
      </c>
      <c r="AL324">
        <v>0</v>
      </c>
      <c r="AM324">
        <v>0</v>
      </c>
      <c r="AN324">
        <v>0</v>
      </c>
      <c r="AO324">
        <v>0</v>
      </c>
      <c r="AP324">
        <v>0</v>
      </c>
      <c r="AQ324">
        <v>0</v>
      </c>
      <c r="AR324">
        <v>0</v>
      </c>
      <c r="AS324">
        <v>0</v>
      </c>
      <c r="AT324">
        <v>0</v>
      </c>
    </row>
    <row r="325" spans="1:46" x14ac:dyDescent="0.45">
      <c r="A325" t="s">
        <v>10</v>
      </c>
      <c r="B325">
        <v>1</v>
      </c>
      <c r="C325">
        <v>3</v>
      </c>
      <c r="D325">
        <v>5105</v>
      </c>
      <c r="E325">
        <v>0</v>
      </c>
      <c r="F325">
        <v>0</v>
      </c>
      <c r="G325">
        <v>37.75</v>
      </c>
      <c r="H325">
        <v>0</v>
      </c>
      <c r="I325">
        <v>0</v>
      </c>
      <c r="J325">
        <v>137.97</v>
      </c>
      <c r="K325">
        <v>0</v>
      </c>
      <c r="L325">
        <v>0</v>
      </c>
      <c r="M325">
        <v>0</v>
      </c>
      <c r="N325">
        <v>0</v>
      </c>
      <c r="O325">
        <v>137.97</v>
      </c>
      <c r="P325">
        <v>137.97</v>
      </c>
      <c r="Q325">
        <v>0</v>
      </c>
      <c r="R325">
        <v>0</v>
      </c>
      <c r="S325">
        <v>0</v>
      </c>
      <c r="T325">
        <v>0</v>
      </c>
      <c r="U325">
        <v>0</v>
      </c>
      <c r="V325">
        <v>0</v>
      </c>
      <c r="W325">
        <v>0</v>
      </c>
      <c r="X325">
        <v>0</v>
      </c>
      <c r="Y325">
        <v>0</v>
      </c>
      <c r="Z325">
        <v>0</v>
      </c>
      <c r="AA325">
        <v>0</v>
      </c>
      <c r="AB325">
        <v>0</v>
      </c>
      <c r="AC325">
        <v>0</v>
      </c>
      <c r="AD325">
        <v>0</v>
      </c>
      <c r="AE325">
        <v>0</v>
      </c>
      <c r="AF325">
        <v>0</v>
      </c>
      <c r="AG325">
        <v>0</v>
      </c>
      <c r="AH325">
        <v>0</v>
      </c>
      <c r="AI325">
        <v>0</v>
      </c>
      <c r="AJ325">
        <v>0</v>
      </c>
      <c r="AK325">
        <v>0</v>
      </c>
      <c r="AL325">
        <v>0</v>
      </c>
      <c r="AM325">
        <v>0</v>
      </c>
      <c r="AN325">
        <v>0</v>
      </c>
      <c r="AO325">
        <v>0</v>
      </c>
      <c r="AP325">
        <v>0</v>
      </c>
      <c r="AQ325">
        <v>0</v>
      </c>
      <c r="AR325">
        <v>0</v>
      </c>
      <c r="AS325">
        <v>0</v>
      </c>
      <c r="AT325">
        <v>0</v>
      </c>
    </row>
    <row r="326" spans="1:46" x14ac:dyDescent="0.45">
      <c r="A326" t="s">
        <v>10</v>
      </c>
      <c r="B326">
        <v>1</v>
      </c>
      <c r="C326">
        <v>3</v>
      </c>
      <c r="D326">
        <v>5106</v>
      </c>
      <c r="E326">
        <v>0</v>
      </c>
      <c r="F326">
        <v>234.79</v>
      </c>
      <c r="G326">
        <v>0</v>
      </c>
      <c r="H326">
        <v>0</v>
      </c>
      <c r="I326">
        <v>244.04</v>
      </c>
      <c r="J326">
        <v>720.14</v>
      </c>
      <c r="K326">
        <v>658.32</v>
      </c>
      <c r="L326">
        <v>300.55</v>
      </c>
      <c r="M326">
        <v>272.64</v>
      </c>
      <c r="N326">
        <v>863.81</v>
      </c>
      <c r="O326">
        <v>0</v>
      </c>
      <c r="P326">
        <v>0</v>
      </c>
      <c r="Q326">
        <v>392.6</v>
      </c>
      <c r="R326">
        <v>0</v>
      </c>
      <c r="S326">
        <v>0</v>
      </c>
      <c r="T326">
        <v>0</v>
      </c>
      <c r="U326">
        <v>0</v>
      </c>
      <c r="V326">
        <v>0</v>
      </c>
      <c r="W326">
        <v>0</v>
      </c>
      <c r="X326">
        <v>0</v>
      </c>
      <c r="Y326">
        <v>0</v>
      </c>
      <c r="Z326">
        <v>0</v>
      </c>
      <c r="AA326">
        <v>0</v>
      </c>
      <c r="AB326">
        <v>0</v>
      </c>
      <c r="AC326">
        <v>0</v>
      </c>
      <c r="AD326">
        <v>0</v>
      </c>
      <c r="AE326">
        <v>0</v>
      </c>
      <c r="AF326">
        <v>0</v>
      </c>
      <c r="AG326">
        <v>0</v>
      </c>
      <c r="AH326">
        <v>0</v>
      </c>
      <c r="AI326">
        <v>0</v>
      </c>
      <c r="AJ326">
        <v>0</v>
      </c>
      <c r="AK326">
        <v>0</v>
      </c>
      <c r="AL326">
        <v>0</v>
      </c>
      <c r="AM326">
        <v>0</v>
      </c>
      <c r="AN326">
        <v>0</v>
      </c>
      <c r="AO326">
        <v>0</v>
      </c>
      <c r="AP326">
        <v>0</v>
      </c>
      <c r="AQ326">
        <v>0</v>
      </c>
      <c r="AR326">
        <v>0</v>
      </c>
      <c r="AS326">
        <v>0</v>
      </c>
      <c r="AT326">
        <v>0</v>
      </c>
    </row>
    <row r="327" spans="1:46" x14ac:dyDescent="0.45">
      <c r="A327" t="s">
        <v>10</v>
      </c>
      <c r="B327">
        <v>1</v>
      </c>
      <c r="C327">
        <v>3</v>
      </c>
      <c r="D327">
        <v>5110</v>
      </c>
      <c r="E327">
        <v>0</v>
      </c>
      <c r="F327">
        <v>1557.58</v>
      </c>
      <c r="G327">
        <v>0</v>
      </c>
      <c r="H327">
        <v>0</v>
      </c>
      <c r="I327">
        <v>0</v>
      </c>
      <c r="J327">
        <v>0</v>
      </c>
      <c r="K327">
        <v>0</v>
      </c>
      <c r="L327">
        <v>0</v>
      </c>
      <c r="M327">
        <v>0</v>
      </c>
      <c r="N327">
        <v>0</v>
      </c>
      <c r="O327">
        <v>0</v>
      </c>
      <c r="P327">
        <v>0</v>
      </c>
      <c r="Q327">
        <v>0</v>
      </c>
      <c r="R327">
        <v>0</v>
      </c>
      <c r="S327">
        <v>0</v>
      </c>
      <c r="T327">
        <v>0</v>
      </c>
      <c r="U327">
        <v>0</v>
      </c>
      <c r="V327">
        <v>0</v>
      </c>
      <c r="W327">
        <v>0</v>
      </c>
      <c r="X327">
        <v>0</v>
      </c>
      <c r="Y327">
        <v>0</v>
      </c>
      <c r="Z327">
        <v>0</v>
      </c>
      <c r="AA327">
        <v>0</v>
      </c>
      <c r="AB327">
        <v>0</v>
      </c>
      <c r="AC327">
        <v>0</v>
      </c>
      <c r="AD327">
        <v>0</v>
      </c>
      <c r="AE327">
        <v>0</v>
      </c>
      <c r="AF327">
        <v>0</v>
      </c>
      <c r="AG327">
        <v>0</v>
      </c>
      <c r="AH327">
        <v>0</v>
      </c>
      <c r="AI327">
        <v>0</v>
      </c>
      <c r="AJ327">
        <v>0</v>
      </c>
      <c r="AK327">
        <v>0</v>
      </c>
      <c r="AL327">
        <v>0</v>
      </c>
      <c r="AM327">
        <v>0</v>
      </c>
      <c r="AN327">
        <v>0</v>
      </c>
      <c r="AO327">
        <v>0</v>
      </c>
      <c r="AP327">
        <v>0</v>
      </c>
      <c r="AQ327">
        <v>0</v>
      </c>
      <c r="AR327">
        <v>0</v>
      </c>
      <c r="AS327">
        <v>0</v>
      </c>
      <c r="AT327">
        <v>0</v>
      </c>
    </row>
    <row r="328" spans="1:46" x14ac:dyDescent="0.45">
      <c r="A328" t="s">
        <v>10</v>
      </c>
      <c r="B328">
        <v>1</v>
      </c>
      <c r="C328">
        <v>3</v>
      </c>
      <c r="D328">
        <v>5115</v>
      </c>
      <c r="E328">
        <v>0</v>
      </c>
      <c r="F328">
        <v>0</v>
      </c>
      <c r="G328">
        <v>0</v>
      </c>
      <c r="H328">
        <v>572.61</v>
      </c>
      <c r="I328">
        <v>0</v>
      </c>
      <c r="J328">
        <v>2176.09</v>
      </c>
      <c r="K328">
        <v>0</v>
      </c>
      <c r="L328">
        <v>0</v>
      </c>
      <c r="M328">
        <v>0</v>
      </c>
      <c r="N328">
        <v>0</v>
      </c>
      <c r="O328">
        <v>0</v>
      </c>
      <c r="P328">
        <v>0</v>
      </c>
      <c r="Q328">
        <v>0</v>
      </c>
      <c r="R328">
        <v>0</v>
      </c>
      <c r="S328">
        <v>0</v>
      </c>
      <c r="T328">
        <v>0</v>
      </c>
      <c r="U328">
        <v>0</v>
      </c>
      <c r="V328">
        <v>0</v>
      </c>
      <c r="W328">
        <v>0</v>
      </c>
      <c r="X328">
        <v>0</v>
      </c>
      <c r="Y328">
        <v>0</v>
      </c>
      <c r="Z328">
        <v>0</v>
      </c>
      <c r="AA328">
        <v>0</v>
      </c>
      <c r="AB328">
        <v>0</v>
      </c>
      <c r="AC328">
        <v>0</v>
      </c>
      <c r="AD328">
        <v>0</v>
      </c>
      <c r="AE328">
        <v>0</v>
      </c>
      <c r="AF328">
        <v>0</v>
      </c>
      <c r="AG328">
        <v>0</v>
      </c>
      <c r="AH328">
        <v>0</v>
      </c>
      <c r="AI328">
        <v>0</v>
      </c>
      <c r="AJ328">
        <v>0</v>
      </c>
      <c r="AK328">
        <v>0</v>
      </c>
      <c r="AL328">
        <v>0</v>
      </c>
      <c r="AM328">
        <v>0</v>
      </c>
      <c r="AN328">
        <v>0</v>
      </c>
      <c r="AO328">
        <v>0</v>
      </c>
      <c r="AP328">
        <v>0</v>
      </c>
      <c r="AQ328">
        <v>0</v>
      </c>
      <c r="AR328">
        <v>0</v>
      </c>
      <c r="AS328">
        <v>0</v>
      </c>
      <c r="AT328">
        <v>0</v>
      </c>
    </row>
    <row r="329" spans="1:46" x14ac:dyDescent="0.45">
      <c r="A329" t="s">
        <v>10</v>
      </c>
      <c r="B329">
        <v>1</v>
      </c>
      <c r="C329">
        <v>3</v>
      </c>
      <c r="D329">
        <v>5120</v>
      </c>
      <c r="E329">
        <v>0</v>
      </c>
      <c r="F329">
        <v>0</v>
      </c>
      <c r="G329">
        <v>0</v>
      </c>
      <c r="H329">
        <v>67.989999999999995</v>
      </c>
      <c r="I329">
        <v>0</v>
      </c>
      <c r="J329">
        <v>1000</v>
      </c>
      <c r="K329">
        <v>0</v>
      </c>
      <c r="L329">
        <v>0</v>
      </c>
      <c r="M329">
        <v>0</v>
      </c>
      <c r="N329">
        <v>0</v>
      </c>
      <c r="O329">
        <v>0</v>
      </c>
      <c r="P329">
        <v>0</v>
      </c>
      <c r="Q329">
        <v>407.73</v>
      </c>
      <c r="R329">
        <v>0</v>
      </c>
      <c r="S329">
        <v>0</v>
      </c>
      <c r="T329">
        <v>0</v>
      </c>
      <c r="U329">
        <v>0</v>
      </c>
      <c r="V329">
        <v>0</v>
      </c>
      <c r="W329">
        <v>0</v>
      </c>
      <c r="X329">
        <v>0</v>
      </c>
      <c r="Y329">
        <v>0</v>
      </c>
      <c r="Z329">
        <v>0</v>
      </c>
      <c r="AA329">
        <v>0</v>
      </c>
      <c r="AB329">
        <v>0</v>
      </c>
      <c r="AC329">
        <v>0</v>
      </c>
      <c r="AD329">
        <v>0</v>
      </c>
      <c r="AE329">
        <v>0</v>
      </c>
      <c r="AF329">
        <v>0</v>
      </c>
      <c r="AG329">
        <v>0</v>
      </c>
      <c r="AH329">
        <v>0</v>
      </c>
      <c r="AI329">
        <v>0</v>
      </c>
      <c r="AJ329">
        <v>0</v>
      </c>
      <c r="AK329">
        <v>0</v>
      </c>
      <c r="AL329">
        <v>0</v>
      </c>
      <c r="AM329">
        <v>0</v>
      </c>
      <c r="AN329">
        <v>0</v>
      </c>
      <c r="AO329">
        <v>0</v>
      </c>
      <c r="AP329">
        <v>0</v>
      </c>
      <c r="AQ329">
        <v>0</v>
      </c>
      <c r="AR329">
        <v>0</v>
      </c>
      <c r="AS329">
        <v>0</v>
      </c>
      <c r="AT329">
        <v>0</v>
      </c>
    </row>
    <row r="330" spans="1:46" x14ac:dyDescent="0.45">
      <c r="A330" t="s">
        <v>10</v>
      </c>
      <c r="B330">
        <v>1</v>
      </c>
      <c r="C330">
        <v>3</v>
      </c>
      <c r="D330">
        <v>5200</v>
      </c>
      <c r="E330">
        <v>0</v>
      </c>
      <c r="F330">
        <v>229.6</v>
      </c>
      <c r="G330">
        <v>231.7</v>
      </c>
      <c r="H330">
        <v>200.5</v>
      </c>
      <c r="I330">
        <v>168</v>
      </c>
      <c r="J330">
        <v>177.95</v>
      </c>
      <c r="K330">
        <v>251.04</v>
      </c>
      <c r="L330">
        <v>160</v>
      </c>
      <c r="M330">
        <v>150</v>
      </c>
      <c r="N330">
        <v>150</v>
      </c>
      <c r="O330">
        <v>194.63</v>
      </c>
      <c r="P330">
        <v>150</v>
      </c>
      <c r="Q330">
        <v>150</v>
      </c>
      <c r="R330">
        <v>0</v>
      </c>
      <c r="S330">
        <v>0</v>
      </c>
      <c r="T330">
        <v>0</v>
      </c>
      <c r="U330">
        <v>0</v>
      </c>
      <c r="V330">
        <v>0</v>
      </c>
      <c r="W330">
        <v>0</v>
      </c>
      <c r="X330">
        <v>0</v>
      </c>
      <c r="Y330">
        <v>0</v>
      </c>
      <c r="Z330">
        <v>0</v>
      </c>
      <c r="AA330">
        <v>0</v>
      </c>
      <c r="AB330">
        <v>0</v>
      </c>
      <c r="AC330">
        <v>0</v>
      </c>
      <c r="AD330">
        <v>0</v>
      </c>
      <c r="AE330">
        <v>0</v>
      </c>
      <c r="AF330">
        <v>0</v>
      </c>
      <c r="AG330">
        <v>0</v>
      </c>
      <c r="AH330">
        <v>0</v>
      </c>
      <c r="AI330">
        <v>0</v>
      </c>
      <c r="AJ330">
        <v>0</v>
      </c>
      <c r="AK330">
        <v>0</v>
      </c>
      <c r="AL330">
        <v>0</v>
      </c>
      <c r="AM330">
        <v>0</v>
      </c>
      <c r="AN330">
        <v>0</v>
      </c>
      <c r="AO330">
        <v>0</v>
      </c>
      <c r="AP330">
        <v>0</v>
      </c>
      <c r="AQ330">
        <v>0</v>
      </c>
      <c r="AR330">
        <v>0</v>
      </c>
      <c r="AS330">
        <v>0</v>
      </c>
      <c r="AT330">
        <v>0</v>
      </c>
    </row>
    <row r="331" spans="1:46" x14ac:dyDescent="0.45">
      <c r="A331" t="s">
        <v>10</v>
      </c>
      <c r="B331">
        <v>1</v>
      </c>
      <c r="C331">
        <v>3</v>
      </c>
      <c r="D331">
        <v>5201</v>
      </c>
      <c r="E331">
        <v>0</v>
      </c>
      <c r="F331">
        <v>692.22</v>
      </c>
      <c r="G331">
        <v>714.42</v>
      </c>
      <c r="H331">
        <v>835.34</v>
      </c>
      <c r="I331">
        <v>1077.67</v>
      </c>
      <c r="J331">
        <v>522.97</v>
      </c>
      <c r="K331">
        <v>974.94</v>
      </c>
      <c r="L331">
        <v>1833.41</v>
      </c>
      <c r="M331">
        <v>541.30999999999995</v>
      </c>
      <c r="N331">
        <v>927.42</v>
      </c>
      <c r="O331">
        <v>1037.47</v>
      </c>
      <c r="P331">
        <v>807.48</v>
      </c>
      <c r="Q331">
        <v>976.38</v>
      </c>
      <c r="R331">
        <v>0</v>
      </c>
      <c r="S331">
        <v>0</v>
      </c>
      <c r="T331">
        <v>0</v>
      </c>
      <c r="U331">
        <v>0</v>
      </c>
      <c r="V331">
        <v>0</v>
      </c>
      <c r="W331">
        <v>0</v>
      </c>
      <c r="X331">
        <v>0</v>
      </c>
      <c r="Y331">
        <v>0</v>
      </c>
      <c r="Z331">
        <v>0</v>
      </c>
      <c r="AA331">
        <v>0</v>
      </c>
      <c r="AB331">
        <v>0</v>
      </c>
      <c r="AC331">
        <v>0</v>
      </c>
      <c r="AD331">
        <v>0</v>
      </c>
      <c r="AE331">
        <v>0</v>
      </c>
      <c r="AF331">
        <v>0</v>
      </c>
      <c r="AG331">
        <v>0</v>
      </c>
      <c r="AH331">
        <v>0</v>
      </c>
      <c r="AI331">
        <v>0</v>
      </c>
      <c r="AJ331">
        <v>0</v>
      </c>
      <c r="AK331">
        <v>0</v>
      </c>
      <c r="AL331">
        <v>0</v>
      </c>
      <c r="AM331">
        <v>0</v>
      </c>
      <c r="AN331">
        <v>0</v>
      </c>
      <c r="AO331">
        <v>0</v>
      </c>
      <c r="AP331">
        <v>0</v>
      </c>
      <c r="AQ331">
        <v>0</v>
      </c>
      <c r="AR331">
        <v>0</v>
      </c>
      <c r="AS331">
        <v>0</v>
      </c>
      <c r="AT331">
        <v>0</v>
      </c>
    </row>
    <row r="332" spans="1:46" x14ac:dyDescent="0.45">
      <c r="A332" t="s">
        <v>10</v>
      </c>
      <c r="B332">
        <v>1</v>
      </c>
      <c r="C332">
        <v>3</v>
      </c>
      <c r="D332">
        <v>5202</v>
      </c>
      <c r="E332">
        <v>0</v>
      </c>
      <c r="F332">
        <v>-4.96</v>
      </c>
      <c r="G332">
        <v>0</v>
      </c>
      <c r="H332">
        <v>0</v>
      </c>
      <c r="I332">
        <v>0</v>
      </c>
      <c r="J332">
        <v>-37.880000000000003</v>
      </c>
      <c r="K332">
        <v>0</v>
      </c>
      <c r="L332">
        <v>-17.7</v>
      </c>
      <c r="M332">
        <v>0</v>
      </c>
      <c r="N332">
        <v>0</v>
      </c>
      <c r="O332">
        <v>0</v>
      </c>
      <c r="P332">
        <v>0</v>
      </c>
      <c r="Q332">
        <v>83.38</v>
      </c>
      <c r="R332">
        <v>0</v>
      </c>
      <c r="S332">
        <v>0</v>
      </c>
      <c r="T332">
        <v>0</v>
      </c>
      <c r="U332">
        <v>0</v>
      </c>
      <c r="V332">
        <v>0</v>
      </c>
      <c r="W332">
        <v>0</v>
      </c>
      <c r="X332">
        <v>0</v>
      </c>
      <c r="Y332">
        <v>0</v>
      </c>
      <c r="Z332">
        <v>0</v>
      </c>
      <c r="AA332">
        <v>0</v>
      </c>
      <c r="AB332">
        <v>0</v>
      </c>
      <c r="AC332">
        <v>0</v>
      </c>
      <c r="AD332">
        <v>0</v>
      </c>
      <c r="AE332">
        <v>0</v>
      </c>
      <c r="AF332">
        <v>0</v>
      </c>
      <c r="AG332">
        <v>0</v>
      </c>
      <c r="AH332">
        <v>0</v>
      </c>
      <c r="AI332">
        <v>0</v>
      </c>
      <c r="AJ332">
        <v>0</v>
      </c>
      <c r="AK332">
        <v>0</v>
      </c>
      <c r="AL332">
        <v>0</v>
      </c>
      <c r="AM332">
        <v>0</v>
      </c>
      <c r="AN332">
        <v>0</v>
      </c>
      <c r="AO332">
        <v>0</v>
      </c>
      <c r="AP332">
        <v>0</v>
      </c>
      <c r="AQ332">
        <v>0</v>
      </c>
      <c r="AR332">
        <v>0</v>
      </c>
      <c r="AS332">
        <v>0</v>
      </c>
      <c r="AT332">
        <v>0</v>
      </c>
    </row>
    <row r="333" spans="1:46" x14ac:dyDescent="0.45">
      <c r="A333" t="s">
        <v>10</v>
      </c>
      <c r="B333">
        <v>1</v>
      </c>
      <c r="C333">
        <v>3</v>
      </c>
      <c r="D333">
        <v>5205</v>
      </c>
      <c r="E333">
        <v>0</v>
      </c>
      <c r="F333">
        <v>8.36</v>
      </c>
      <c r="G333">
        <v>139.85</v>
      </c>
      <c r="H333">
        <v>0</v>
      </c>
      <c r="I333">
        <v>52.9</v>
      </c>
      <c r="J333">
        <v>0</v>
      </c>
      <c r="K333">
        <v>0</v>
      </c>
      <c r="L333">
        <v>0</v>
      </c>
      <c r="M333">
        <v>36.479999999999997</v>
      </c>
      <c r="N333">
        <v>0</v>
      </c>
      <c r="O333">
        <v>0</v>
      </c>
      <c r="P333">
        <v>0</v>
      </c>
      <c r="Q333">
        <v>16.170000000000002</v>
      </c>
      <c r="R333">
        <v>0</v>
      </c>
      <c r="S333">
        <v>0</v>
      </c>
      <c r="T333">
        <v>0</v>
      </c>
      <c r="U333">
        <v>0</v>
      </c>
      <c r="V333">
        <v>0</v>
      </c>
      <c r="W333">
        <v>0</v>
      </c>
      <c r="X333">
        <v>0</v>
      </c>
      <c r="Y333">
        <v>0</v>
      </c>
      <c r="Z333">
        <v>0</v>
      </c>
      <c r="AA333">
        <v>0</v>
      </c>
      <c r="AB333">
        <v>0</v>
      </c>
      <c r="AC333">
        <v>0</v>
      </c>
      <c r="AD333">
        <v>0</v>
      </c>
      <c r="AE333">
        <v>0</v>
      </c>
      <c r="AF333">
        <v>0</v>
      </c>
      <c r="AG333">
        <v>0</v>
      </c>
      <c r="AH333">
        <v>0</v>
      </c>
      <c r="AI333">
        <v>0</v>
      </c>
      <c r="AJ333">
        <v>0</v>
      </c>
      <c r="AK333">
        <v>0</v>
      </c>
      <c r="AL333">
        <v>0</v>
      </c>
      <c r="AM333">
        <v>0</v>
      </c>
      <c r="AN333">
        <v>0</v>
      </c>
      <c r="AO333">
        <v>0</v>
      </c>
      <c r="AP333">
        <v>0</v>
      </c>
      <c r="AQ333">
        <v>0</v>
      </c>
      <c r="AR333">
        <v>0</v>
      </c>
      <c r="AS333">
        <v>0</v>
      </c>
      <c r="AT333">
        <v>0</v>
      </c>
    </row>
    <row r="334" spans="1:46" x14ac:dyDescent="0.45">
      <c r="A334" t="s">
        <v>10</v>
      </c>
      <c r="B334">
        <v>1</v>
      </c>
      <c r="C334">
        <v>3</v>
      </c>
      <c r="D334">
        <v>5210</v>
      </c>
      <c r="E334">
        <v>0</v>
      </c>
      <c r="F334">
        <v>0</v>
      </c>
      <c r="G334">
        <v>0</v>
      </c>
      <c r="H334">
        <v>0</v>
      </c>
      <c r="I334">
        <v>0</v>
      </c>
      <c r="J334">
        <v>0</v>
      </c>
      <c r="K334">
        <v>0</v>
      </c>
      <c r="L334">
        <v>0</v>
      </c>
      <c r="M334">
        <v>0</v>
      </c>
      <c r="N334">
        <v>1049.6199999999999</v>
      </c>
      <c r="O334">
        <v>0</v>
      </c>
      <c r="P334">
        <v>0</v>
      </c>
      <c r="Q334">
        <v>919.8</v>
      </c>
      <c r="R334">
        <v>0</v>
      </c>
      <c r="S334">
        <v>0</v>
      </c>
      <c r="T334">
        <v>0</v>
      </c>
      <c r="U334">
        <v>0</v>
      </c>
      <c r="V334">
        <v>0</v>
      </c>
      <c r="W334">
        <v>0</v>
      </c>
      <c r="X334">
        <v>0</v>
      </c>
      <c r="Y334">
        <v>0</v>
      </c>
      <c r="Z334">
        <v>0</v>
      </c>
      <c r="AA334">
        <v>0</v>
      </c>
      <c r="AB334">
        <v>0</v>
      </c>
      <c r="AC334">
        <v>0</v>
      </c>
      <c r="AD334">
        <v>0</v>
      </c>
      <c r="AE334">
        <v>0</v>
      </c>
      <c r="AF334">
        <v>0</v>
      </c>
      <c r="AG334">
        <v>0</v>
      </c>
      <c r="AH334">
        <v>0</v>
      </c>
      <c r="AI334">
        <v>0</v>
      </c>
      <c r="AJ334">
        <v>0</v>
      </c>
      <c r="AK334">
        <v>0</v>
      </c>
      <c r="AL334">
        <v>0</v>
      </c>
      <c r="AM334">
        <v>0</v>
      </c>
      <c r="AN334">
        <v>0</v>
      </c>
      <c r="AO334">
        <v>0</v>
      </c>
      <c r="AP334">
        <v>0</v>
      </c>
      <c r="AQ334">
        <v>0</v>
      </c>
      <c r="AR334">
        <v>0</v>
      </c>
      <c r="AS334">
        <v>0</v>
      </c>
      <c r="AT334">
        <v>0</v>
      </c>
    </row>
    <row r="335" spans="1:46" x14ac:dyDescent="0.45">
      <c r="A335" t="s">
        <v>10</v>
      </c>
      <c r="B335">
        <v>1</v>
      </c>
      <c r="C335">
        <v>3</v>
      </c>
      <c r="D335">
        <v>5212</v>
      </c>
      <c r="E335">
        <v>0</v>
      </c>
      <c r="F335">
        <v>0</v>
      </c>
      <c r="G335">
        <v>0</v>
      </c>
      <c r="H335">
        <v>0</v>
      </c>
      <c r="I335">
        <v>0</v>
      </c>
      <c r="J335">
        <v>15004.24</v>
      </c>
      <c r="K335">
        <v>1667.14</v>
      </c>
      <c r="L335">
        <v>0</v>
      </c>
      <c r="M335">
        <v>351.25</v>
      </c>
      <c r="N335">
        <v>0</v>
      </c>
      <c r="O335">
        <v>0</v>
      </c>
      <c r="P335">
        <v>0</v>
      </c>
      <c r="Q335">
        <v>0</v>
      </c>
      <c r="R335">
        <v>0</v>
      </c>
      <c r="S335">
        <v>0</v>
      </c>
      <c r="T335">
        <v>0</v>
      </c>
      <c r="U335">
        <v>0</v>
      </c>
      <c r="V335">
        <v>0</v>
      </c>
      <c r="W335">
        <v>0</v>
      </c>
      <c r="X335">
        <v>0</v>
      </c>
      <c r="Y335">
        <v>0</v>
      </c>
      <c r="Z335">
        <v>0</v>
      </c>
      <c r="AA335">
        <v>0</v>
      </c>
      <c r="AB335">
        <v>0</v>
      </c>
      <c r="AC335">
        <v>0</v>
      </c>
      <c r="AD335">
        <v>0</v>
      </c>
      <c r="AE335">
        <v>0</v>
      </c>
      <c r="AF335">
        <v>0</v>
      </c>
      <c r="AG335">
        <v>0</v>
      </c>
      <c r="AH335">
        <v>0</v>
      </c>
      <c r="AI335">
        <v>0</v>
      </c>
      <c r="AJ335">
        <v>0</v>
      </c>
      <c r="AK335">
        <v>0</v>
      </c>
      <c r="AL335">
        <v>0</v>
      </c>
      <c r="AM335">
        <v>0</v>
      </c>
      <c r="AN335">
        <v>0</v>
      </c>
      <c r="AO335">
        <v>0</v>
      </c>
      <c r="AP335">
        <v>0</v>
      </c>
      <c r="AQ335">
        <v>0</v>
      </c>
      <c r="AR335">
        <v>0</v>
      </c>
      <c r="AS335">
        <v>0</v>
      </c>
      <c r="AT335">
        <v>0</v>
      </c>
    </row>
    <row r="336" spans="1:46" x14ac:dyDescent="0.45">
      <c r="A336" t="s">
        <v>10</v>
      </c>
      <c r="B336">
        <v>1</v>
      </c>
      <c r="C336">
        <v>3</v>
      </c>
      <c r="D336">
        <v>5215</v>
      </c>
      <c r="E336">
        <v>0</v>
      </c>
      <c r="F336">
        <v>0</v>
      </c>
      <c r="G336">
        <v>0</v>
      </c>
      <c r="H336">
        <v>10000</v>
      </c>
      <c r="I336">
        <v>-10000</v>
      </c>
      <c r="J336">
        <v>4925.95</v>
      </c>
      <c r="K336">
        <v>0</v>
      </c>
      <c r="L336">
        <v>0</v>
      </c>
      <c r="M336">
        <v>4841.6000000000004</v>
      </c>
      <c r="N336">
        <v>645.92999999999995</v>
      </c>
      <c r="O336">
        <v>5389.91</v>
      </c>
      <c r="P336">
        <v>8692.52</v>
      </c>
      <c r="Q336">
        <v>1586.66</v>
      </c>
      <c r="R336">
        <v>0</v>
      </c>
      <c r="S336">
        <v>0</v>
      </c>
      <c r="T336">
        <v>0</v>
      </c>
      <c r="U336">
        <v>0</v>
      </c>
      <c r="V336">
        <v>0</v>
      </c>
      <c r="W336">
        <v>0</v>
      </c>
      <c r="X336">
        <v>0</v>
      </c>
      <c r="Y336">
        <v>0</v>
      </c>
      <c r="Z336">
        <v>0</v>
      </c>
      <c r="AA336">
        <v>0</v>
      </c>
      <c r="AB336">
        <v>0</v>
      </c>
      <c r="AC336">
        <v>0</v>
      </c>
      <c r="AD336">
        <v>0</v>
      </c>
      <c r="AE336">
        <v>0</v>
      </c>
      <c r="AF336">
        <v>0</v>
      </c>
      <c r="AG336">
        <v>0</v>
      </c>
      <c r="AH336">
        <v>0</v>
      </c>
      <c r="AI336">
        <v>0</v>
      </c>
      <c r="AJ336">
        <v>0</v>
      </c>
      <c r="AK336">
        <v>0</v>
      </c>
      <c r="AL336">
        <v>0</v>
      </c>
      <c r="AM336">
        <v>0</v>
      </c>
      <c r="AN336">
        <v>0</v>
      </c>
      <c r="AO336">
        <v>0</v>
      </c>
      <c r="AP336">
        <v>0</v>
      </c>
      <c r="AQ336">
        <v>0</v>
      </c>
      <c r="AR336">
        <v>0</v>
      </c>
      <c r="AS336">
        <v>0</v>
      </c>
      <c r="AT336">
        <v>0</v>
      </c>
    </row>
    <row r="337" spans="1:46" x14ac:dyDescent="0.45">
      <c r="A337" t="s">
        <v>10</v>
      </c>
      <c r="B337">
        <v>1</v>
      </c>
      <c r="C337">
        <v>3</v>
      </c>
      <c r="D337">
        <v>5216</v>
      </c>
      <c r="E337">
        <v>0</v>
      </c>
      <c r="F337">
        <v>632.36</v>
      </c>
      <c r="G337">
        <v>0</v>
      </c>
      <c r="H337">
        <v>0</v>
      </c>
      <c r="I337">
        <v>0</v>
      </c>
      <c r="J337">
        <v>0</v>
      </c>
      <c r="K337">
        <v>0</v>
      </c>
      <c r="L337">
        <v>0</v>
      </c>
      <c r="M337">
        <v>2013.33</v>
      </c>
      <c r="N337">
        <v>650</v>
      </c>
      <c r="O337">
        <v>902.16</v>
      </c>
      <c r="P337">
        <v>3437.76</v>
      </c>
      <c r="Q337">
        <v>1584.36</v>
      </c>
      <c r="R337">
        <v>0</v>
      </c>
      <c r="S337">
        <v>0</v>
      </c>
      <c r="T337">
        <v>0</v>
      </c>
      <c r="U337">
        <v>0</v>
      </c>
      <c r="V337">
        <v>0</v>
      </c>
      <c r="W337">
        <v>0</v>
      </c>
      <c r="X337">
        <v>0</v>
      </c>
      <c r="Y337">
        <v>0</v>
      </c>
      <c r="Z337">
        <v>0</v>
      </c>
      <c r="AA337">
        <v>0</v>
      </c>
      <c r="AB337">
        <v>0</v>
      </c>
      <c r="AC337">
        <v>0</v>
      </c>
      <c r="AD337">
        <v>0</v>
      </c>
      <c r="AE337">
        <v>0</v>
      </c>
      <c r="AF337">
        <v>0</v>
      </c>
      <c r="AG337">
        <v>0</v>
      </c>
      <c r="AH337">
        <v>0</v>
      </c>
      <c r="AI337">
        <v>0</v>
      </c>
      <c r="AJ337">
        <v>0</v>
      </c>
      <c r="AK337">
        <v>0</v>
      </c>
      <c r="AL337">
        <v>0</v>
      </c>
      <c r="AM337">
        <v>0</v>
      </c>
      <c r="AN337">
        <v>0</v>
      </c>
      <c r="AO337">
        <v>0</v>
      </c>
      <c r="AP337">
        <v>0</v>
      </c>
      <c r="AQ337">
        <v>0</v>
      </c>
      <c r="AR337">
        <v>0</v>
      </c>
      <c r="AS337">
        <v>0</v>
      </c>
      <c r="AT337">
        <v>0</v>
      </c>
    </row>
    <row r="338" spans="1:46" x14ac:dyDescent="0.45">
      <c r="A338" t="s">
        <v>10</v>
      </c>
      <c r="B338">
        <v>1</v>
      </c>
      <c r="C338">
        <v>3</v>
      </c>
      <c r="D338">
        <v>5220</v>
      </c>
      <c r="E338">
        <v>0</v>
      </c>
      <c r="F338">
        <v>0</v>
      </c>
      <c r="G338">
        <v>49</v>
      </c>
      <c r="H338">
        <v>0</v>
      </c>
      <c r="I338">
        <v>124.71</v>
      </c>
      <c r="J338">
        <v>0</v>
      </c>
      <c r="K338">
        <v>91</v>
      </c>
      <c r="L338">
        <v>305.44</v>
      </c>
      <c r="M338">
        <v>93.86</v>
      </c>
      <c r="N338">
        <v>56</v>
      </c>
      <c r="O338">
        <v>126.6</v>
      </c>
      <c r="P338">
        <v>63.3</v>
      </c>
      <c r="Q338">
        <v>212.35</v>
      </c>
      <c r="R338">
        <v>0</v>
      </c>
      <c r="S338">
        <v>0</v>
      </c>
      <c r="T338">
        <v>0</v>
      </c>
      <c r="U338">
        <v>0</v>
      </c>
      <c r="V338">
        <v>0</v>
      </c>
      <c r="W338">
        <v>0</v>
      </c>
      <c r="X338">
        <v>0</v>
      </c>
      <c r="Y338">
        <v>0</v>
      </c>
      <c r="Z338">
        <v>0</v>
      </c>
      <c r="AA338">
        <v>0</v>
      </c>
      <c r="AB338">
        <v>0</v>
      </c>
      <c r="AC338">
        <v>0</v>
      </c>
      <c r="AD338">
        <v>0</v>
      </c>
      <c r="AE338">
        <v>0</v>
      </c>
      <c r="AF338">
        <v>0</v>
      </c>
      <c r="AG338">
        <v>0</v>
      </c>
      <c r="AH338">
        <v>0</v>
      </c>
      <c r="AI338">
        <v>0</v>
      </c>
      <c r="AJ338">
        <v>0</v>
      </c>
      <c r="AK338">
        <v>0</v>
      </c>
      <c r="AL338">
        <v>0</v>
      </c>
      <c r="AM338">
        <v>0</v>
      </c>
      <c r="AN338">
        <v>0</v>
      </c>
      <c r="AO338">
        <v>0</v>
      </c>
      <c r="AP338">
        <v>0</v>
      </c>
      <c r="AQ338">
        <v>0</v>
      </c>
      <c r="AR338">
        <v>0</v>
      </c>
      <c r="AS338">
        <v>0</v>
      </c>
      <c r="AT338">
        <v>0</v>
      </c>
    </row>
    <row r="339" spans="1:46" x14ac:dyDescent="0.45">
      <c r="A339" t="s">
        <v>10</v>
      </c>
      <c r="B339">
        <v>1</v>
      </c>
      <c r="C339">
        <v>3</v>
      </c>
      <c r="D339">
        <v>5230</v>
      </c>
      <c r="E339">
        <v>0</v>
      </c>
      <c r="F339">
        <v>1971.17</v>
      </c>
      <c r="G339">
        <v>1971.17</v>
      </c>
      <c r="H339">
        <v>1971.17</v>
      </c>
      <c r="I339">
        <v>1971.17</v>
      </c>
      <c r="J339">
        <v>1978.53</v>
      </c>
      <c r="K339">
        <v>1978.53</v>
      </c>
      <c r="L339">
        <v>1978.53</v>
      </c>
      <c r="M339">
        <v>2895.22</v>
      </c>
      <c r="N339">
        <v>1978.53</v>
      </c>
      <c r="O339">
        <v>2069.33</v>
      </c>
      <c r="P339">
        <v>2276.46</v>
      </c>
      <c r="Q339">
        <v>2276.46</v>
      </c>
      <c r="R339">
        <v>0</v>
      </c>
      <c r="S339">
        <v>0</v>
      </c>
      <c r="T339">
        <v>0</v>
      </c>
      <c r="U339">
        <v>0</v>
      </c>
      <c r="V339">
        <v>0</v>
      </c>
      <c r="W339">
        <v>0</v>
      </c>
      <c r="X339">
        <v>0</v>
      </c>
      <c r="Y339">
        <v>0</v>
      </c>
      <c r="Z339">
        <v>0</v>
      </c>
      <c r="AA339">
        <v>0</v>
      </c>
      <c r="AB339">
        <v>0</v>
      </c>
      <c r="AC339">
        <v>0</v>
      </c>
      <c r="AD339">
        <v>0</v>
      </c>
      <c r="AE339">
        <v>0</v>
      </c>
      <c r="AF339">
        <v>0</v>
      </c>
      <c r="AG339">
        <v>0</v>
      </c>
      <c r="AH339">
        <v>0</v>
      </c>
      <c r="AI339">
        <v>0</v>
      </c>
      <c r="AJ339">
        <v>0</v>
      </c>
      <c r="AK339">
        <v>0</v>
      </c>
      <c r="AL339">
        <v>0</v>
      </c>
      <c r="AM339">
        <v>0</v>
      </c>
      <c r="AN339">
        <v>0</v>
      </c>
      <c r="AO339">
        <v>0</v>
      </c>
      <c r="AP339">
        <v>0</v>
      </c>
      <c r="AQ339">
        <v>0</v>
      </c>
      <c r="AR339">
        <v>0</v>
      </c>
      <c r="AS339">
        <v>0</v>
      </c>
      <c r="AT339">
        <v>0</v>
      </c>
    </row>
    <row r="340" spans="1:46" x14ac:dyDescent="0.45">
      <c r="A340" t="s">
        <v>10</v>
      </c>
      <c r="B340">
        <v>1</v>
      </c>
      <c r="C340">
        <v>3</v>
      </c>
      <c r="D340">
        <v>5300</v>
      </c>
      <c r="E340">
        <v>0</v>
      </c>
      <c r="F340">
        <v>0</v>
      </c>
      <c r="G340">
        <v>0</v>
      </c>
      <c r="H340">
        <v>0</v>
      </c>
      <c r="I340">
        <v>0</v>
      </c>
      <c r="J340">
        <v>0</v>
      </c>
      <c r="K340">
        <v>10416.4</v>
      </c>
      <c r="L340">
        <v>11550</v>
      </c>
      <c r="M340">
        <v>3154.13</v>
      </c>
      <c r="N340">
        <v>0</v>
      </c>
      <c r="O340">
        <v>15837.59</v>
      </c>
      <c r="P340">
        <v>15530.29</v>
      </c>
      <c r="Q340">
        <v>3589.15</v>
      </c>
      <c r="R340">
        <v>0</v>
      </c>
      <c r="S340">
        <v>0</v>
      </c>
      <c r="T340">
        <v>0</v>
      </c>
      <c r="U340">
        <v>0</v>
      </c>
      <c r="V340">
        <v>0</v>
      </c>
      <c r="W340">
        <v>0</v>
      </c>
      <c r="X340">
        <v>0</v>
      </c>
      <c r="Y340">
        <v>0</v>
      </c>
      <c r="Z340">
        <v>0</v>
      </c>
      <c r="AA340">
        <v>0</v>
      </c>
      <c r="AB340">
        <v>0</v>
      </c>
      <c r="AC340">
        <v>0</v>
      </c>
      <c r="AD340">
        <v>0</v>
      </c>
      <c r="AE340">
        <v>0</v>
      </c>
      <c r="AF340">
        <v>0</v>
      </c>
      <c r="AG340">
        <v>0</v>
      </c>
      <c r="AH340">
        <v>0</v>
      </c>
      <c r="AI340">
        <v>0</v>
      </c>
      <c r="AJ340">
        <v>0</v>
      </c>
      <c r="AK340">
        <v>0</v>
      </c>
      <c r="AL340">
        <v>0</v>
      </c>
      <c r="AM340">
        <v>0</v>
      </c>
      <c r="AN340">
        <v>0</v>
      </c>
      <c r="AO340">
        <v>0</v>
      </c>
      <c r="AP340">
        <v>0</v>
      </c>
      <c r="AQ340">
        <v>0</v>
      </c>
      <c r="AR340">
        <v>0</v>
      </c>
      <c r="AS340">
        <v>0</v>
      </c>
      <c r="AT340">
        <v>0</v>
      </c>
    </row>
    <row r="341" spans="1:46" x14ac:dyDescent="0.45">
      <c r="A341" t="s">
        <v>10</v>
      </c>
      <c r="B341">
        <v>1</v>
      </c>
      <c r="C341">
        <v>3</v>
      </c>
      <c r="D341">
        <v>5315</v>
      </c>
      <c r="E341">
        <v>0</v>
      </c>
      <c r="F341">
        <v>0</v>
      </c>
      <c r="G341">
        <v>0</v>
      </c>
      <c r="H341">
        <v>0</v>
      </c>
      <c r="I341">
        <v>0</v>
      </c>
      <c r="J341">
        <v>0</v>
      </c>
      <c r="K341">
        <v>0</v>
      </c>
      <c r="L341">
        <v>0</v>
      </c>
      <c r="M341">
        <v>0</v>
      </c>
      <c r="N341">
        <v>0</v>
      </c>
      <c r="O341">
        <v>273.33999999999997</v>
      </c>
      <c r="P341">
        <v>0</v>
      </c>
      <c r="Q341">
        <v>496.42</v>
      </c>
      <c r="R341">
        <v>0</v>
      </c>
      <c r="S341">
        <v>0</v>
      </c>
      <c r="T341">
        <v>0</v>
      </c>
      <c r="U341">
        <v>0</v>
      </c>
      <c r="V341">
        <v>0</v>
      </c>
      <c r="W341">
        <v>0</v>
      </c>
      <c r="X341">
        <v>0</v>
      </c>
      <c r="Y341">
        <v>0</v>
      </c>
      <c r="Z341">
        <v>0</v>
      </c>
      <c r="AA341">
        <v>0</v>
      </c>
      <c r="AB341">
        <v>0</v>
      </c>
      <c r="AC341">
        <v>0</v>
      </c>
      <c r="AD341">
        <v>0</v>
      </c>
      <c r="AE341">
        <v>0</v>
      </c>
      <c r="AF341">
        <v>0</v>
      </c>
      <c r="AG341">
        <v>0</v>
      </c>
      <c r="AH341">
        <v>0</v>
      </c>
      <c r="AI341">
        <v>0</v>
      </c>
      <c r="AJ341">
        <v>0</v>
      </c>
      <c r="AK341">
        <v>0</v>
      </c>
      <c r="AL341">
        <v>0</v>
      </c>
      <c r="AM341">
        <v>0</v>
      </c>
      <c r="AN341">
        <v>0</v>
      </c>
      <c r="AO341">
        <v>0</v>
      </c>
      <c r="AP341">
        <v>0</v>
      </c>
      <c r="AQ341">
        <v>0</v>
      </c>
      <c r="AR341">
        <v>0</v>
      </c>
      <c r="AS341">
        <v>0</v>
      </c>
      <c r="AT341">
        <v>0</v>
      </c>
    </row>
    <row r="342" spans="1:46" x14ac:dyDescent="0.45">
      <c r="A342" t="s">
        <v>10</v>
      </c>
      <c r="B342">
        <v>1</v>
      </c>
      <c r="C342">
        <v>3</v>
      </c>
      <c r="D342">
        <v>5320</v>
      </c>
      <c r="E342">
        <v>0</v>
      </c>
      <c r="F342">
        <v>0</v>
      </c>
      <c r="G342">
        <v>0</v>
      </c>
      <c r="H342">
        <v>0</v>
      </c>
      <c r="I342">
        <v>0</v>
      </c>
      <c r="J342">
        <v>0</v>
      </c>
      <c r="K342">
        <v>0</v>
      </c>
      <c r="L342">
        <v>583.41999999999996</v>
      </c>
      <c r="M342">
        <v>237.68</v>
      </c>
      <c r="N342">
        <v>0</v>
      </c>
      <c r="O342">
        <v>1713.2</v>
      </c>
      <c r="P342">
        <v>0</v>
      </c>
      <c r="Q342">
        <v>1283.1199999999999</v>
      </c>
      <c r="R342">
        <v>0</v>
      </c>
      <c r="S342">
        <v>0</v>
      </c>
      <c r="T342">
        <v>0</v>
      </c>
      <c r="U342">
        <v>0</v>
      </c>
      <c r="V342">
        <v>0</v>
      </c>
      <c r="W342">
        <v>0</v>
      </c>
      <c r="X342">
        <v>0</v>
      </c>
      <c r="Y342">
        <v>0</v>
      </c>
      <c r="Z342">
        <v>0</v>
      </c>
      <c r="AA342">
        <v>0</v>
      </c>
      <c r="AB342">
        <v>0</v>
      </c>
      <c r="AC342">
        <v>0</v>
      </c>
      <c r="AD342">
        <v>0</v>
      </c>
      <c r="AE342">
        <v>0</v>
      </c>
      <c r="AF342">
        <v>0</v>
      </c>
      <c r="AG342">
        <v>0</v>
      </c>
      <c r="AH342">
        <v>0</v>
      </c>
      <c r="AI342">
        <v>0</v>
      </c>
      <c r="AJ342">
        <v>0</v>
      </c>
      <c r="AK342">
        <v>0</v>
      </c>
      <c r="AL342">
        <v>0</v>
      </c>
      <c r="AM342">
        <v>0</v>
      </c>
      <c r="AN342">
        <v>0</v>
      </c>
      <c r="AO342">
        <v>0</v>
      </c>
      <c r="AP342">
        <v>0</v>
      </c>
      <c r="AQ342">
        <v>0</v>
      </c>
      <c r="AR342">
        <v>0</v>
      </c>
      <c r="AS342">
        <v>0</v>
      </c>
      <c r="AT342">
        <v>0</v>
      </c>
    </row>
    <row r="343" spans="1:46" x14ac:dyDescent="0.45">
      <c r="A343" t="s">
        <v>10</v>
      </c>
      <c r="B343">
        <v>1</v>
      </c>
      <c r="C343">
        <v>3</v>
      </c>
      <c r="D343">
        <v>5400</v>
      </c>
      <c r="E343">
        <v>0</v>
      </c>
      <c r="F343">
        <v>29086.7</v>
      </c>
      <c r="G343">
        <v>31307.61</v>
      </c>
      <c r="H343">
        <v>30496.48</v>
      </c>
      <c r="I343">
        <v>30476.400000000001</v>
      </c>
      <c r="J343">
        <v>31976.83</v>
      </c>
      <c r="K343">
        <v>28566.720000000001</v>
      </c>
      <c r="L343">
        <v>31205.16</v>
      </c>
      <c r="M343">
        <v>29675.63</v>
      </c>
      <c r="N343">
        <v>29476.71</v>
      </c>
      <c r="O343">
        <v>30690.639999999999</v>
      </c>
      <c r="P343">
        <v>26968.16</v>
      </c>
      <c r="Q343">
        <v>34209.879999999997</v>
      </c>
      <c r="R343">
        <v>0</v>
      </c>
      <c r="S343">
        <v>0</v>
      </c>
      <c r="T343">
        <v>0</v>
      </c>
      <c r="U343">
        <v>0</v>
      </c>
      <c r="V343">
        <v>0</v>
      </c>
      <c r="W343">
        <v>0</v>
      </c>
      <c r="X343">
        <v>0</v>
      </c>
      <c r="Y343">
        <v>0</v>
      </c>
      <c r="Z343">
        <v>0</v>
      </c>
      <c r="AA343">
        <v>0</v>
      </c>
      <c r="AB343">
        <v>0</v>
      </c>
      <c r="AC343">
        <v>0</v>
      </c>
      <c r="AD343">
        <v>0</v>
      </c>
      <c r="AE343">
        <v>0</v>
      </c>
      <c r="AF343">
        <v>0</v>
      </c>
      <c r="AG343">
        <v>0</v>
      </c>
      <c r="AH343">
        <v>0</v>
      </c>
      <c r="AI343">
        <v>0</v>
      </c>
      <c r="AJ343">
        <v>0</v>
      </c>
      <c r="AK343">
        <v>0</v>
      </c>
      <c r="AL343">
        <v>0</v>
      </c>
      <c r="AM343">
        <v>0</v>
      </c>
      <c r="AN343">
        <v>0</v>
      </c>
      <c r="AO343">
        <v>0</v>
      </c>
      <c r="AP343">
        <v>0</v>
      </c>
      <c r="AQ343">
        <v>0</v>
      </c>
      <c r="AR343">
        <v>0</v>
      </c>
      <c r="AS343">
        <v>0</v>
      </c>
      <c r="AT343">
        <v>0</v>
      </c>
    </row>
    <row r="344" spans="1:46" x14ac:dyDescent="0.45">
      <c r="A344" t="s">
        <v>10</v>
      </c>
      <c r="B344">
        <v>1</v>
      </c>
      <c r="C344">
        <v>3</v>
      </c>
      <c r="D344">
        <v>5402</v>
      </c>
      <c r="E344">
        <v>0</v>
      </c>
      <c r="F344">
        <v>3239.79</v>
      </c>
      <c r="G344">
        <v>3156.19</v>
      </c>
      <c r="H344">
        <v>2851.06</v>
      </c>
      <c r="I344">
        <v>2772.93</v>
      </c>
      <c r="J344">
        <v>2735.67</v>
      </c>
      <c r="K344">
        <v>2161.89</v>
      </c>
      <c r="L344">
        <v>2962.93</v>
      </c>
      <c r="M344">
        <v>3494.68</v>
      </c>
      <c r="N344">
        <v>3275.01</v>
      </c>
      <c r="O344">
        <v>4276.3900000000003</v>
      </c>
      <c r="P344">
        <v>3010.95</v>
      </c>
      <c r="Q344">
        <v>7295.98</v>
      </c>
      <c r="R344">
        <v>0</v>
      </c>
      <c r="S344">
        <v>0</v>
      </c>
      <c r="T344">
        <v>0</v>
      </c>
      <c r="U344">
        <v>0</v>
      </c>
      <c r="V344">
        <v>0</v>
      </c>
      <c r="W344">
        <v>0</v>
      </c>
      <c r="X344">
        <v>0</v>
      </c>
      <c r="Y344">
        <v>0</v>
      </c>
      <c r="Z344">
        <v>0</v>
      </c>
      <c r="AA344">
        <v>0</v>
      </c>
      <c r="AB344">
        <v>0</v>
      </c>
      <c r="AC344">
        <v>0</v>
      </c>
      <c r="AD344">
        <v>0</v>
      </c>
      <c r="AE344">
        <v>0</v>
      </c>
      <c r="AF344">
        <v>0</v>
      </c>
      <c r="AG344">
        <v>0</v>
      </c>
      <c r="AH344">
        <v>0</v>
      </c>
      <c r="AI344">
        <v>0</v>
      </c>
      <c r="AJ344">
        <v>0</v>
      </c>
      <c r="AK344">
        <v>0</v>
      </c>
      <c r="AL344">
        <v>0</v>
      </c>
      <c r="AM344">
        <v>0</v>
      </c>
      <c r="AN344">
        <v>0</v>
      </c>
      <c r="AO344">
        <v>0</v>
      </c>
      <c r="AP344">
        <v>0</v>
      </c>
      <c r="AQ344">
        <v>0</v>
      </c>
      <c r="AR344">
        <v>0</v>
      </c>
      <c r="AS344">
        <v>0</v>
      </c>
      <c r="AT344">
        <v>0</v>
      </c>
    </row>
    <row r="345" spans="1:46" x14ac:dyDescent="0.45">
      <c r="A345" t="s">
        <v>10</v>
      </c>
      <c r="B345">
        <v>1</v>
      </c>
      <c r="C345">
        <v>3</v>
      </c>
      <c r="D345">
        <v>5406</v>
      </c>
      <c r="E345">
        <v>0</v>
      </c>
      <c r="F345">
        <v>0</v>
      </c>
      <c r="G345">
        <v>686.53</v>
      </c>
      <c r="H345">
        <v>288.60000000000002</v>
      </c>
      <c r="I345">
        <v>0</v>
      </c>
      <c r="J345">
        <v>1722.36</v>
      </c>
      <c r="K345">
        <v>114.98</v>
      </c>
      <c r="L345">
        <v>0</v>
      </c>
      <c r="M345">
        <v>-65</v>
      </c>
      <c r="N345">
        <v>404.54</v>
      </c>
      <c r="O345">
        <v>3056.51</v>
      </c>
      <c r="P345">
        <v>887.14</v>
      </c>
      <c r="Q345">
        <v>2932.12</v>
      </c>
      <c r="R345">
        <v>0</v>
      </c>
      <c r="S345">
        <v>0</v>
      </c>
      <c r="T345">
        <v>0</v>
      </c>
      <c r="U345">
        <v>0</v>
      </c>
      <c r="V345">
        <v>0</v>
      </c>
      <c r="W345">
        <v>0</v>
      </c>
      <c r="X345">
        <v>0</v>
      </c>
      <c r="Y345">
        <v>0</v>
      </c>
      <c r="Z345">
        <v>0</v>
      </c>
      <c r="AA345">
        <v>0</v>
      </c>
      <c r="AB345">
        <v>0</v>
      </c>
      <c r="AC345">
        <v>0</v>
      </c>
      <c r="AD345">
        <v>0</v>
      </c>
      <c r="AE345">
        <v>0</v>
      </c>
      <c r="AF345">
        <v>0</v>
      </c>
      <c r="AG345">
        <v>0</v>
      </c>
      <c r="AH345">
        <v>0</v>
      </c>
      <c r="AI345">
        <v>0</v>
      </c>
      <c r="AJ345">
        <v>0</v>
      </c>
      <c r="AK345">
        <v>0</v>
      </c>
      <c r="AL345">
        <v>0</v>
      </c>
      <c r="AM345">
        <v>0</v>
      </c>
      <c r="AN345">
        <v>0</v>
      </c>
      <c r="AO345">
        <v>0</v>
      </c>
      <c r="AP345">
        <v>0</v>
      </c>
      <c r="AQ345">
        <v>0</v>
      </c>
      <c r="AR345">
        <v>0</v>
      </c>
      <c r="AS345">
        <v>0</v>
      </c>
      <c r="AT345">
        <v>0</v>
      </c>
    </row>
    <row r="346" spans="1:46" x14ac:dyDescent="0.45">
      <c r="A346" t="s">
        <v>10</v>
      </c>
      <c r="B346">
        <v>1</v>
      </c>
      <c r="C346">
        <v>3</v>
      </c>
      <c r="D346">
        <v>5407</v>
      </c>
      <c r="E346">
        <v>0</v>
      </c>
      <c r="F346">
        <v>0</v>
      </c>
      <c r="G346">
        <v>0</v>
      </c>
      <c r="H346">
        <v>0</v>
      </c>
      <c r="I346">
        <v>0</v>
      </c>
      <c r="J346">
        <v>0</v>
      </c>
      <c r="K346">
        <v>0</v>
      </c>
      <c r="L346">
        <v>0</v>
      </c>
      <c r="M346">
        <v>0</v>
      </c>
      <c r="N346">
        <v>0</v>
      </c>
      <c r="O346">
        <v>64.83</v>
      </c>
      <c r="P346">
        <v>0</v>
      </c>
      <c r="Q346">
        <v>0</v>
      </c>
      <c r="R346">
        <v>0</v>
      </c>
      <c r="S346">
        <v>0</v>
      </c>
      <c r="T346">
        <v>0</v>
      </c>
      <c r="U346">
        <v>0</v>
      </c>
      <c r="V346">
        <v>0</v>
      </c>
      <c r="W346">
        <v>0</v>
      </c>
      <c r="X346">
        <v>0</v>
      </c>
      <c r="Y346">
        <v>0</v>
      </c>
      <c r="Z346">
        <v>0</v>
      </c>
      <c r="AA346">
        <v>0</v>
      </c>
      <c r="AB346">
        <v>0</v>
      </c>
      <c r="AC346">
        <v>0</v>
      </c>
      <c r="AD346">
        <v>0</v>
      </c>
      <c r="AE346">
        <v>0</v>
      </c>
      <c r="AF346">
        <v>0</v>
      </c>
      <c r="AG346">
        <v>0</v>
      </c>
      <c r="AH346">
        <v>0</v>
      </c>
      <c r="AI346">
        <v>0</v>
      </c>
      <c r="AJ346">
        <v>0</v>
      </c>
      <c r="AK346">
        <v>0</v>
      </c>
      <c r="AL346">
        <v>0</v>
      </c>
      <c r="AM346">
        <v>0</v>
      </c>
      <c r="AN346">
        <v>0</v>
      </c>
      <c r="AO346">
        <v>0</v>
      </c>
      <c r="AP346">
        <v>0</v>
      </c>
      <c r="AQ346">
        <v>0</v>
      </c>
      <c r="AR346">
        <v>0</v>
      </c>
      <c r="AS346">
        <v>0</v>
      </c>
      <c r="AT346">
        <v>0</v>
      </c>
    </row>
    <row r="347" spans="1:46" x14ac:dyDescent="0.45">
      <c r="A347" t="s">
        <v>10</v>
      </c>
      <c r="B347">
        <v>1</v>
      </c>
      <c r="C347">
        <v>3</v>
      </c>
      <c r="D347">
        <v>5408</v>
      </c>
      <c r="E347">
        <v>0</v>
      </c>
      <c r="F347">
        <v>0</v>
      </c>
      <c r="G347">
        <v>0</v>
      </c>
      <c r="H347">
        <v>0</v>
      </c>
      <c r="I347">
        <v>0</v>
      </c>
      <c r="J347">
        <v>0</v>
      </c>
      <c r="K347">
        <v>0</v>
      </c>
      <c r="L347">
        <v>0</v>
      </c>
      <c r="M347">
        <v>0</v>
      </c>
      <c r="N347">
        <v>853.6</v>
      </c>
      <c r="O347">
        <v>0</v>
      </c>
      <c r="P347">
        <v>0</v>
      </c>
      <c r="Q347">
        <v>0</v>
      </c>
      <c r="R347">
        <v>0</v>
      </c>
      <c r="S347">
        <v>0</v>
      </c>
      <c r="T347">
        <v>0</v>
      </c>
      <c r="U347">
        <v>0</v>
      </c>
      <c r="V347">
        <v>0</v>
      </c>
      <c r="W347">
        <v>0</v>
      </c>
      <c r="X347">
        <v>0</v>
      </c>
      <c r="Y347">
        <v>0</v>
      </c>
      <c r="Z347">
        <v>0</v>
      </c>
      <c r="AA347">
        <v>0</v>
      </c>
      <c r="AB347">
        <v>0</v>
      </c>
      <c r="AC347">
        <v>0</v>
      </c>
      <c r="AD347">
        <v>0</v>
      </c>
      <c r="AE347">
        <v>0</v>
      </c>
      <c r="AF347">
        <v>0</v>
      </c>
      <c r="AG347">
        <v>0</v>
      </c>
      <c r="AH347">
        <v>0</v>
      </c>
      <c r="AI347">
        <v>0</v>
      </c>
      <c r="AJ347">
        <v>0</v>
      </c>
      <c r="AK347">
        <v>0</v>
      </c>
      <c r="AL347">
        <v>0</v>
      </c>
      <c r="AM347">
        <v>0</v>
      </c>
      <c r="AN347">
        <v>0</v>
      </c>
      <c r="AO347">
        <v>0</v>
      </c>
      <c r="AP347">
        <v>0</v>
      </c>
      <c r="AQ347">
        <v>0</v>
      </c>
      <c r="AR347">
        <v>0</v>
      </c>
      <c r="AS347">
        <v>0</v>
      </c>
      <c r="AT347">
        <v>0</v>
      </c>
    </row>
    <row r="348" spans="1:46" x14ac:dyDescent="0.45">
      <c r="A348" t="s">
        <v>10</v>
      </c>
      <c r="B348">
        <v>1</v>
      </c>
      <c r="C348">
        <v>3</v>
      </c>
      <c r="D348">
        <v>5410</v>
      </c>
      <c r="E348">
        <v>0</v>
      </c>
      <c r="F348">
        <v>0</v>
      </c>
      <c r="G348">
        <v>0</v>
      </c>
      <c r="H348">
        <v>0</v>
      </c>
      <c r="I348">
        <v>0</v>
      </c>
      <c r="J348">
        <v>1105651.7</v>
      </c>
      <c r="K348">
        <v>0</v>
      </c>
      <c r="L348">
        <v>0</v>
      </c>
      <c r="M348">
        <v>0</v>
      </c>
      <c r="N348">
        <v>848696.3</v>
      </c>
      <c r="O348">
        <v>0</v>
      </c>
      <c r="P348">
        <v>575433.82999999996</v>
      </c>
      <c r="Q348">
        <v>844584.02</v>
      </c>
      <c r="R348">
        <v>0</v>
      </c>
      <c r="S348">
        <v>0</v>
      </c>
      <c r="T348">
        <v>0</v>
      </c>
      <c r="U348">
        <v>0</v>
      </c>
      <c r="V348">
        <v>0</v>
      </c>
      <c r="W348">
        <v>0</v>
      </c>
      <c r="X348">
        <v>0</v>
      </c>
      <c r="Y348">
        <v>0</v>
      </c>
      <c r="Z348">
        <v>0</v>
      </c>
      <c r="AA348">
        <v>0</v>
      </c>
      <c r="AB348">
        <v>0</v>
      </c>
      <c r="AC348">
        <v>0</v>
      </c>
      <c r="AD348">
        <v>0</v>
      </c>
      <c r="AE348">
        <v>0</v>
      </c>
      <c r="AF348">
        <v>0</v>
      </c>
      <c r="AG348">
        <v>0</v>
      </c>
      <c r="AH348">
        <v>0</v>
      </c>
      <c r="AI348">
        <v>0</v>
      </c>
      <c r="AJ348">
        <v>0</v>
      </c>
      <c r="AK348">
        <v>0</v>
      </c>
      <c r="AL348">
        <v>0</v>
      </c>
      <c r="AM348">
        <v>0</v>
      </c>
      <c r="AN348">
        <v>0</v>
      </c>
      <c r="AO348">
        <v>0</v>
      </c>
      <c r="AP348">
        <v>0</v>
      </c>
      <c r="AQ348">
        <v>0</v>
      </c>
      <c r="AR348">
        <v>0</v>
      </c>
      <c r="AS348">
        <v>0</v>
      </c>
      <c r="AT348">
        <v>0</v>
      </c>
    </row>
    <row r="349" spans="1:46" x14ac:dyDescent="0.45">
      <c r="A349" t="s">
        <v>10</v>
      </c>
      <c r="B349">
        <v>1</v>
      </c>
      <c r="C349">
        <v>3</v>
      </c>
      <c r="D349">
        <v>5412</v>
      </c>
      <c r="E349">
        <v>0</v>
      </c>
      <c r="F349">
        <v>16449.189999999999</v>
      </c>
      <c r="G349">
        <v>15386.24</v>
      </c>
      <c r="H349">
        <v>162529.51999999999</v>
      </c>
      <c r="I349">
        <v>111683.76</v>
      </c>
      <c r="J349">
        <v>122573.35</v>
      </c>
      <c r="K349">
        <v>4533.9399999999996</v>
      </c>
      <c r="L349">
        <v>1861.5</v>
      </c>
      <c r="M349">
        <v>89099.62</v>
      </c>
      <c r="N349">
        <v>1828704.64</v>
      </c>
      <c r="O349">
        <v>60837.07</v>
      </c>
      <c r="P349">
        <v>25004.27</v>
      </c>
      <c r="Q349">
        <v>-98635.94</v>
      </c>
      <c r="R349">
        <v>0</v>
      </c>
      <c r="S349">
        <v>0</v>
      </c>
      <c r="T349">
        <v>0</v>
      </c>
      <c r="U349">
        <v>0</v>
      </c>
      <c r="V349">
        <v>0</v>
      </c>
      <c r="W349">
        <v>0</v>
      </c>
      <c r="X349">
        <v>0</v>
      </c>
      <c r="Y349">
        <v>0</v>
      </c>
      <c r="Z349">
        <v>0</v>
      </c>
      <c r="AA349">
        <v>0</v>
      </c>
      <c r="AB349">
        <v>0</v>
      </c>
      <c r="AC349">
        <v>0</v>
      </c>
      <c r="AD349">
        <v>0</v>
      </c>
      <c r="AE349">
        <v>0</v>
      </c>
      <c r="AF349">
        <v>0</v>
      </c>
      <c r="AG349">
        <v>0</v>
      </c>
      <c r="AH349">
        <v>0</v>
      </c>
      <c r="AI349">
        <v>0</v>
      </c>
      <c r="AJ349">
        <v>0</v>
      </c>
      <c r="AK349">
        <v>0</v>
      </c>
      <c r="AL349">
        <v>0</v>
      </c>
      <c r="AM349">
        <v>0</v>
      </c>
      <c r="AN349">
        <v>0</v>
      </c>
      <c r="AO349">
        <v>0</v>
      </c>
      <c r="AP349">
        <v>0</v>
      </c>
      <c r="AQ349">
        <v>0</v>
      </c>
      <c r="AR349">
        <v>0</v>
      </c>
      <c r="AS349">
        <v>0</v>
      </c>
      <c r="AT349">
        <v>0</v>
      </c>
    </row>
    <row r="350" spans="1:46" x14ac:dyDescent="0.45">
      <c r="A350" t="s">
        <v>10</v>
      </c>
      <c r="B350">
        <v>1</v>
      </c>
      <c r="C350">
        <v>3</v>
      </c>
      <c r="D350">
        <v>5415</v>
      </c>
      <c r="E350">
        <v>0</v>
      </c>
      <c r="F350">
        <v>1393.57</v>
      </c>
      <c r="G350">
        <v>2667.7</v>
      </c>
      <c r="H350">
        <v>2106.96</v>
      </c>
      <c r="I350">
        <v>2411.88</v>
      </c>
      <c r="J350">
        <v>26309.05</v>
      </c>
      <c r="K350">
        <v>2447.34</v>
      </c>
      <c r="L350">
        <v>1837.47</v>
      </c>
      <c r="M350">
        <v>3609.12</v>
      </c>
      <c r="N350">
        <v>774.68</v>
      </c>
      <c r="O350">
        <v>2549.2199999999998</v>
      </c>
      <c r="P350">
        <v>1204.19</v>
      </c>
      <c r="Q350">
        <v>-21460.2</v>
      </c>
      <c r="R350">
        <v>0</v>
      </c>
      <c r="S350">
        <v>0</v>
      </c>
      <c r="T350">
        <v>0</v>
      </c>
      <c r="U350">
        <v>0</v>
      </c>
      <c r="V350">
        <v>0</v>
      </c>
      <c r="W350">
        <v>0</v>
      </c>
      <c r="X350">
        <v>0</v>
      </c>
      <c r="Y350">
        <v>0</v>
      </c>
      <c r="Z350">
        <v>0</v>
      </c>
      <c r="AA350">
        <v>0</v>
      </c>
      <c r="AB350">
        <v>0</v>
      </c>
      <c r="AC350">
        <v>0</v>
      </c>
      <c r="AD350">
        <v>0</v>
      </c>
      <c r="AE350">
        <v>0</v>
      </c>
      <c r="AF350">
        <v>0</v>
      </c>
      <c r="AG350">
        <v>0</v>
      </c>
      <c r="AH350">
        <v>0</v>
      </c>
      <c r="AI350">
        <v>0</v>
      </c>
      <c r="AJ350">
        <v>0</v>
      </c>
      <c r="AK350">
        <v>0</v>
      </c>
      <c r="AL350">
        <v>0</v>
      </c>
      <c r="AM350">
        <v>0</v>
      </c>
      <c r="AN350">
        <v>0</v>
      </c>
      <c r="AO350">
        <v>0</v>
      </c>
      <c r="AP350">
        <v>0</v>
      </c>
      <c r="AQ350">
        <v>0</v>
      </c>
      <c r="AR350">
        <v>0</v>
      </c>
      <c r="AS350">
        <v>0</v>
      </c>
      <c r="AT350">
        <v>0</v>
      </c>
    </row>
    <row r="351" spans="1:46" x14ac:dyDescent="0.45">
      <c r="A351" t="s">
        <v>10</v>
      </c>
      <c r="B351">
        <v>1</v>
      </c>
      <c r="C351">
        <v>3</v>
      </c>
      <c r="D351">
        <v>5418</v>
      </c>
      <c r="E351">
        <v>0</v>
      </c>
      <c r="F351">
        <v>1520.55</v>
      </c>
      <c r="G351">
        <v>0</v>
      </c>
      <c r="H351">
        <v>0</v>
      </c>
      <c r="I351">
        <v>3076.25</v>
      </c>
      <c r="J351">
        <v>0</v>
      </c>
      <c r="K351">
        <v>198.34</v>
      </c>
      <c r="L351">
        <v>0</v>
      </c>
      <c r="M351">
        <v>339.18</v>
      </c>
      <c r="N351">
        <v>5586.41</v>
      </c>
      <c r="O351">
        <v>33.06</v>
      </c>
      <c r="P351">
        <v>330.56</v>
      </c>
      <c r="Q351">
        <v>0</v>
      </c>
      <c r="R351">
        <v>0</v>
      </c>
      <c r="S351">
        <v>0</v>
      </c>
      <c r="T351">
        <v>0</v>
      </c>
      <c r="U351">
        <v>0</v>
      </c>
      <c r="V351">
        <v>0</v>
      </c>
      <c r="W351">
        <v>0</v>
      </c>
      <c r="X351">
        <v>0</v>
      </c>
      <c r="Y351">
        <v>0</v>
      </c>
      <c r="Z351">
        <v>0</v>
      </c>
      <c r="AA351">
        <v>0</v>
      </c>
      <c r="AB351">
        <v>0</v>
      </c>
      <c r="AC351">
        <v>0</v>
      </c>
      <c r="AD351">
        <v>0</v>
      </c>
      <c r="AE351">
        <v>0</v>
      </c>
      <c r="AF351">
        <v>0</v>
      </c>
      <c r="AG351">
        <v>0</v>
      </c>
      <c r="AH351">
        <v>0</v>
      </c>
      <c r="AI351">
        <v>0</v>
      </c>
      <c r="AJ351">
        <v>0</v>
      </c>
      <c r="AK351">
        <v>0</v>
      </c>
      <c r="AL351">
        <v>0</v>
      </c>
      <c r="AM351">
        <v>0</v>
      </c>
      <c r="AN351">
        <v>0</v>
      </c>
      <c r="AO351">
        <v>0</v>
      </c>
      <c r="AP351">
        <v>0</v>
      </c>
      <c r="AQ351">
        <v>0</v>
      </c>
      <c r="AR351">
        <v>0</v>
      </c>
      <c r="AS351">
        <v>0</v>
      </c>
      <c r="AT351">
        <v>0</v>
      </c>
    </row>
    <row r="352" spans="1:46" x14ac:dyDescent="0.45">
      <c r="A352" t="s">
        <v>10</v>
      </c>
      <c r="B352">
        <v>1</v>
      </c>
      <c r="C352">
        <v>3</v>
      </c>
      <c r="D352">
        <v>5420</v>
      </c>
      <c r="E352">
        <v>0</v>
      </c>
      <c r="F352">
        <v>1394.63</v>
      </c>
      <c r="G352">
        <v>2226.12</v>
      </c>
      <c r="H352">
        <v>1394.63</v>
      </c>
      <c r="I352">
        <v>1800.45</v>
      </c>
      <c r="J352">
        <v>1394.63</v>
      </c>
      <c r="K352">
        <v>1394.63</v>
      </c>
      <c r="L352">
        <v>1394.63</v>
      </c>
      <c r="M352">
        <v>1394.65</v>
      </c>
      <c r="N352">
        <v>1587.2</v>
      </c>
      <c r="O352">
        <v>1460.43</v>
      </c>
      <c r="P352">
        <v>2065.85</v>
      </c>
      <c r="Q352">
        <v>890.53</v>
      </c>
      <c r="R352">
        <v>0</v>
      </c>
      <c r="S352">
        <v>0</v>
      </c>
      <c r="T352">
        <v>0</v>
      </c>
      <c r="U352">
        <v>0</v>
      </c>
      <c r="V352">
        <v>0</v>
      </c>
      <c r="W352">
        <v>0</v>
      </c>
      <c r="X352">
        <v>0</v>
      </c>
      <c r="Y352">
        <v>0</v>
      </c>
      <c r="Z352">
        <v>0</v>
      </c>
      <c r="AA352">
        <v>0</v>
      </c>
      <c r="AB352">
        <v>0</v>
      </c>
      <c r="AC352">
        <v>0</v>
      </c>
      <c r="AD352">
        <v>0</v>
      </c>
      <c r="AE352">
        <v>0</v>
      </c>
      <c r="AF352">
        <v>0</v>
      </c>
      <c r="AG352">
        <v>0</v>
      </c>
      <c r="AH352">
        <v>0</v>
      </c>
      <c r="AI352">
        <v>0</v>
      </c>
      <c r="AJ352">
        <v>0</v>
      </c>
      <c r="AK352">
        <v>0</v>
      </c>
      <c r="AL352">
        <v>0</v>
      </c>
      <c r="AM352">
        <v>0</v>
      </c>
      <c r="AN352">
        <v>0</v>
      </c>
      <c r="AO352">
        <v>0</v>
      </c>
      <c r="AP352">
        <v>0</v>
      </c>
      <c r="AQ352">
        <v>0</v>
      </c>
      <c r="AR352">
        <v>0</v>
      </c>
      <c r="AS352">
        <v>0</v>
      </c>
      <c r="AT352">
        <v>0</v>
      </c>
    </row>
    <row r="353" spans="1:46" x14ac:dyDescent="0.45">
      <c r="A353" t="s">
        <v>10</v>
      </c>
      <c r="B353">
        <v>1</v>
      </c>
      <c r="C353">
        <v>3</v>
      </c>
      <c r="D353">
        <v>5421</v>
      </c>
      <c r="E353">
        <v>0</v>
      </c>
      <c r="F353">
        <v>0</v>
      </c>
      <c r="G353">
        <v>2253.38</v>
      </c>
      <c r="H353">
        <v>0</v>
      </c>
      <c r="I353">
        <v>-8.23</v>
      </c>
      <c r="J353">
        <v>1168.71</v>
      </c>
      <c r="K353">
        <v>762.42</v>
      </c>
      <c r="L353">
        <v>0</v>
      </c>
      <c r="M353">
        <v>17.239999999999998</v>
      </c>
      <c r="N353">
        <v>0</v>
      </c>
      <c r="O353">
        <v>4383.38</v>
      </c>
      <c r="P353">
        <v>582.54</v>
      </c>
      <c r="Q353">
        <v>119.6</v>
      </c>
      <c r="R353">
        <v>0</v>
      </c>
      <c r="S353">
        <v>0</v>
      </c>
      <c r="T353">
        <v>0</v>
      </c>
      <c r="U353">
        <v>0</v>
      </c>
      <c r="V353">
        <v>0</v>
      </c>
      <c r="W353">
        <v>0</v>
      </c>
      <c r="X353">
        <v>0</v>
      </c>
      <c r="Y353">
        <v>0</v>
      </c>
      <c r="Z353">
        <v>0</v>
      </c>
      <c r="AA353">
        <v>0</v>
      </c>
      <c r="AB353">
        <v>0</v>
      </c>
      <c r="AC353">
        <v>0</v>
      </c>
      <c r="AD353">
        <v>0</v>
      </c>
      <c r="AE353">
        <v>0</v>
      </c>
      <c r="AF353">
        <v>0</v>
      </c>
      <c r="AG353">
        <v>0</v>
      </c>
      <c r="AH353">
        <v>0</v>
      </c>
      <c r="AI353">
        <v>0</v>
      </c>
      <c r="AJ353">
        <v>0</v>
      </c>
      <c r="AK353">
        <v>0</v>
      </c>
      <c r="AL353">
        <v>0</v>
      </c>
      <c r="AM353">
        <v>0</v>
      </c>
      <c r="AN353">
        <v>0</v>
      </c>
      <c r="AO353">
        <v>0</v>
      </c>
      <c r="AP353">
        <v>0</v>
      </c>
      <c r="AQ353">
        <v>0</v>
      </c>
      <c r="AR353">
        <v>0</v>
      </c>
      <c r="AS353">
        <v>0</v>
      </c>
      <c r="AT353">
        <v>0</v>
      </c>
    </row>
    <row r="354" spans="1:46" x14ac:dyDescent="0.45">
      <c r="A354" t="s">
        <v>10</v>
      </c>
      <c r="B354">
        <v>1</v>
      </c>
      <c r="C354">
        <v>3</v>
      </c>
      <c r="D354">
        <v>5422</v>
      </c>
      <c r="E354">
        <v>0</v>
      </c>
      <c r="F354">
        <v>0</v>
      </c>
      <c r="G354">
        <v>647.54999999999995</v>
      </c>
      <c r="H354">
        <v>0</v>
      </c>
      <c r="I354">
        <v>45.19</v>
      </c>
      <c r="J354">
        <v>0</v>
      </c>
      <c r="K354">
        <v>0</v>
      </c>
      <c r="L354">
        <v>0</v>
      </c>
      <c r="M354">
        <v>0</v>
      </c>
      <c r="N354">
        <v>0</v>
      </c>
      <c r="O354">
        <v>5572.46</v>
      </c>
      <c r="P354">
        <v>0</v>
      </c>
      <c r="Q354">
        <v>2644.43</v>
      </c>
      <c r="R354">
        <v>0</v>
      </c>
      <c r="S354">
        <v>0</v>
      </c>
      <c r="T354">
        <v>0</v>
      </c>
      <c r="U354">
        <v>0</v>
      </c>
      <c r="V354">
        <v>0</v>
      </c>
      <c r="W354">
        <v>0</v>
      </c>
      <c r="X354">
        <v>0</v>
      </c>
      <c r="Y354">
        <v>0</v>
      </c>
      <c r="Z354">
        <v>0</v>
      </c>
      <c r="AA354">
        <v>0</v>
      </c>
      <c r="AB354">
        <v>0</v>
      </c>
      <c r="AC354">
        <v>0</v>
      </c>
      <c r="AD354">
        <v>0</v>
      </c>
      <c r="AE354">
        <v>0</v>
      </c>
      <c r="AF354">
        <v>0</v>
      </c>
      <c r="AG354">
        <v>0</v>
      </c>
      <c r="AH354">
        <v>0</v>
      </c>
      <c r="AI354">
        <v>0</v>
      </c>
      <c r="AJ354">
        <v>0</v>
      </c>
      <c r="AK354">
        <v>0</v>
      </c>
      <c r="AL354">
        <v>0</v>
      </c>
      <c r="AM354">
        <v>0</v>
      </c>
      <c r="AN354">
        <v>0</v>
      </c>
      <c r="AO354">
        <v>0</v>
      </c>
      <c r="AP354">
        <v>0</v>
      </c>
      <c r="AQ354">
        <v>0</v>
      </c>
      <c r="AR354">
        <v>0</v>
      </c>
      <c r="AS354">
        <v>0</v>
      </c>
      <c r="AT354">
        <v>0</v>
      </c>
    </row>
    <row r="355" spans="1:46" x14ac:dyDescent="0.45">
      <c r="A355" t="s">
        <v>10</v>
      </c>
      <c r="B355">
        <v>1</v>
      </c>
      <c r="C355">
        <v>3</v>
      </c>
      <c r="D355">
        <v>5425</v>
      </c>
      <c r="E355">
        <v>0</v>
      </c>
      <c r="F355">
        <v>0</v>
      </c>
      <c r="G355">
        <v>0</v>
      </c>
      <c r="H355">
        <v>61.7</v>
      </c>
      <c r="I355">
        <v>2353.91</v>
      </c>
      <c r="J355">
        <v>414.71</v>
      </c>
      <c r="K355">
        <v>0</v>
      </c>
      <c r="L355">
        <v>0</v>
      </c>
      <c r="M355">
        <v>532.03</v>
      </c>
      <c r="N355">
        <v>583.5</v>
      </c>
      <c r="O355">
        <v>250</v>
      </c>
      <c r="P355">
        <v>0</v>
      </c>
      <c r="Q355">
        <v>410.1</v>
      </c>
      <c r="R355">
        <v>0</v>
      </c>
      <c r="S355">
        <v>0</v>
      </c>
      <c r="T355">
        <v>0</v>
      </c>
      <c r="U355">
        <v>0</v>
      </c>
      <c r="V355">
        <v>0</v>
      </c>
      <c r="W355">
        <v>0</v>
      </c>
      <c r="X355">
        <v>0</v>
      </c>
      <c r="Y355">
        <v>0</v>
      </c>
      <c r="Z355">
        <v>0</v>
      </c>
      <c r="AA355">
        <v>0</v>
      </c>
      <c r="AB355">
        <v>0</v>
      </c>
      <c r="AC355">
        <v>0</v>
      </c>
      <c r="AD355">
        <v>0</v>
      </c>
      <c r="AE355">
        <v>0</v>
      </c>
      <c r="AF355">
        <v>0</v>
      </c>
      <c r="AG355">
        <v>0</v>
      </c>
      <c r="AH355">
        <v>0</v>
      </c>
      <c r="AI355">
        <v>0</v>
      </c>
      <c r="AJ355">
        <v>0</v>
      </c>
      <c r="AK355">
        <v>0</v>
      </c>
      <c r="AL355">
        <v>0</v>
      </c>
      <c r="AM355">
        <v>0</v>
      </c>
      <c r="AN355">
        <v>0</v>
      </c>
      <c r="AO355">
        <v>0</v>
      </c>
      <c r="AP355">
        <v>0</v>
      </c>
      <c r="AQ355">
        <v>0</v>
      </c>
      <c r="AR355">
        <v>0</v>
      </c>
      <c r="AS355">
        <v>0</v>
      </c>
      <c r="AT355">
        <v>0</v>
      </c>
    </row>
    <row r="356" spans="1:46" x14ac:dyDescent="0.45">
      <c r="A356" t="s">
        <v>10</v>
      </c>
      <c r="B356">
        <v>1</v>
      </c>
      <c r="C356">
        <v>3</v>
      </c>
      <c r="D356">
        <v>5430</v>
      </c>
      <c r="E356">
        <v>0</v>
      </c>
      <c r="F356">
        <v>1266.54</v>
      </c>
      <c r="G356">
        <v>1590.26</v>
      </c>
      <c r="H356">
        <v>1528.66</v>
      </c>
      <c r="I356">
        <v>1633.4</v>
      </c>
      <c r="J356">
        <v>985.31</v>
      </c>
      <c r="K356">
        <v>564.91</v>
      </c>
      <c r="L356">
        <v>2807.6</v>
      </c>
      <c r="M356">
        <v>1578.47</v>
      </c>
      <c r="N356">
        <v>2014.41</v>
      </c>
      <c r="O356">
        <v>1628.04</v>
      </c>
      <c r="P356">
        <v>186.09</v>
      </c>
      <c r="Q356">
        <v>3259.6</v>
      </c>
      <c r="R356">
        <v>0</v>
      </c>
      <c r="S356">
        <v>0</v>
      </c>
      <c r="T356">
        <v>0</v>
      </c>
      <c r="U356">
        <v>0</v>
      </c>
      <c r="V356">
        <v>0</v>
      </c>
      <c r="W356">
        <v>0</v>
      </c>
      <c r="X356">
        <v>0</v>
      </c>
      <c r="Y356">
        <v>0</v>
      </c>
      <c r="Z356">
        <v>0</v>
      </c>
      <c r="AA356">
        <v>0</v>
      </c>
      <c r="AB356">
        <v>0</v>
      </c>
      <c r="AC356">
        <v>0</v>
      </c>
      <c r="AD356">
        <v>0</v>
      </c>
      <c r="AE356">
        <v>0</v>
      </c>
      <c r="AF356">
        <v>0</v>
      </c>
      <c r="AG356">
        <v>0</v>
      </c>
      <c r="AH356">
        <v>0</v>
      </c>
      <c r="AI356">
        <v>0</v>
      </c>
      <c r="AJ356">
        <v>0</v>
      </c>
      <c r="AK356">
        <v>0</v>
      </c>
      <c r="AL356">
        <v>0</v>
      </c>
      <c r="AM356">
        <v>0</v>
      </c>
      <c r="AN356">
        <v>0</v>
      </c>
      <c r="AO356">
        <v>0</v>
      </c>
      <c r="AP356">
        <v>0</v>
      </c>
      <c r="AQ356">
        <v>0</v>
      </c>
      <c r="AR356">
        <v>0</v>
      </c>
      <c r="AS356">
        <v>0</v>
      </c>
      <c r="AT356">
        <v>0</v>
      </c>
    </row>
    <row r="357" spans="1:46" x14ac:dyDescent="0.45">
      <c r="A357" t="s">
        <v>10</v>
      </c>
      <c r="B357">
        <v>1</v>
      </c>
      <c r="C357">
        <v>3</v>
      </c>
      <c r="D357">
        <v>5435</v>
      </c>
      <c r="E357">
        <v>0</v>
      </c>
      <c r="F357">
        <v>123.21</v>
      </c>
      <c r="G357">
        <v>329.02</v>
      </c>
      <c r="H357">
        <v>189.92</v>
      </c>
      <c r="I357">
        <v>0</v>
      </c>
      <c r="J357">
        <v>2896.96</v>
      </c>
      <c r="K357">
        <v>0</v>
      </c>
      <c r="L357">
        <v>0</v>
      </c>
      <c r="M357">
        <v>388.42</v>
      </c>
      <c r="N357">
        <v>0</v>
      </c>
      <c r="O357">
        <v>0</v>
      </c>
      <c r="P357">
        <v>0</v>
      </c>
      <c r="Q357">
        <v>1046.75</v>
      </c>
      <c r="R357">
        <v>0</v>
      </c>
      <c r="S357">
        <v>0</v>
      </c>
      <c r="T357">
        <v>0</v>
      </c>
      <c r="U357">
        <v>0</v>
      </c>
      <c r="V357">
        <v>0</v>
      </c>
      <c r="W357">
        <v>0</v>
      </c>
      <c r="X357">
        <v>0</v>
      </c>
      <c r="Y357">
        <v>0</v>
      </c>
      <c r="Z357">
        <v>0</v>
      </c>
      <c r="AA357">
        <v>0</v>
      </c>
      <c r="AB357">
        <v>0</v>
      </c>
      <c r="AC357">
        <v>0</v>
      </c>
      <c r="AD357">
        <v>0</v>
      </c>
      <c r="AE357">
        <v>0</v>
      </c>
      <c r="AF357">
        <v>0</v>
      </c>
      <c r="AG357">
        <v>0</v>
      </c>
      <c r="AH357">
        <v>0</v>
      </c>
      <c r="AI357">
        <v>0</v>
      </c>
      <c r="AJ357">
        <v>0</v>
      </c>
      <c r="AK357">
        <v>0</v>
      </c>
      <c r="AL357">
        <v>0</v>
      </c>
      <c r="AM357">
        <v>0</v>
      </c>
      <c r="AN357">
        <v>0</v>
      </c>
      <c r="AO357">
        <v>0</v>
      </c>
      <c r="AP357">
        <v>0</v>
      </c>
      <c r="AQ357">
        <v>0</v>
      </c>
      <c r="AR357">
        <v>0</v>
      </c>
      <c r="AS357">
        <v>0</v>
      </c>
      <c r="AT357">
        <v>0</v>
      </c>
    </row>
    <row r="358" spans="1:46" x14ac:dyDescent="0.45">
      <c r="A358" t="s">
        <v>10</v>
      </c>
      <c r="B358">
        <v>1</v>
      </c>
      <c r="C358">
        <v>3</v>
      </c>
      <c r="D358">
        <v>5440</v>
      </c>
      <c r="E358">
        <v>0</v>
      </c>
      <c r="F358">
        <v>535.6</v>
      </c>
      <c r="G358">
        <v>0</v>
      </c>
      <c r="H358">
        <v>0</v>
      </c>
      <c r="I358">
        <v>525.29999999999995</v>
      </c>
      <c r="J358">
        <v>0</v>
      </c>
      <c r="K358">
        <v>1326.32</v>
      </c>
      <c r="L358">
        <v>0</v>
      </c>
      <c r="M358">
        <v>2304.1999999999998</v>
      </c>
      <c r="N358">
        <v>1059.3699999999999</v>
      </c>
      <c r="O358">
        <v>1958.93</v>
      </c>
      <c r="P358">
        <v>2135.35</v>
      </c>
      <c r="Q358">
        <v>0</v>
      </c>
      <c r="R358">
        <v>0</v>
      </c>
      <c r="S358">
        <v>0</v>
      </c>
      <c r="T358">
        <v>0</v>
      </c>
      <c r="U358">
        <v>0</v>
      </c>
      <c r="V358">
        <v>0</v>
      </c>
      <c r="W358">
        <v>0</v>
      </c>
      <c r="X358">
        <v>0</v>
      </c>
      <c r="Y358">
        <v>0</v>
      </c>
      <c r="Z358">
        <v>0</v>
      </c>
      <c r="AA358">
        <v>0</v>
      </c>
      <c r="AB358">
        <v>0</v>
      </c>
      <c r="AC358">
        <v>0</v>
      </c>
      <c r="AD358">
        <v>0</v>
      </c>
      <c r="AE358">
        <v>0</v>
      </c>
      <c r="AF358">
        <v>0</v>
      </c>
      <c r="AG358">
        <v>0</v>
      </c>
      <c r="AH358">
        <v>0</v>
      </c>
      <c r="AI358">
        <v>0</v>
      </c>
      <c r="AJ358">
        <v>0</v>
      </c>
      <c r="AK358">
        <v>0</v>
      </c>
      <c r="AL358">
        <v>0</v>
      </c>
      <c r="AM358">
        <v>0</v>
      </c>
      <c r="AN358">
        <v>0</v>
      </c>
      <c r="AO358">
        <v>0</v>
      </c>
      <c r="AP358">
        <v>0</v>
      </c>
      <c r="AQ358">
        <v>0</v>
      </c>
      <c r="AR358">
        <v>0</v>
      </c>
      <c r="AS358">
        <v>0</v>
      </c>
      <c r="AT358">
        <v>0</v>
      </c>
    </row>
    <row r="359" spans="1:46" x14ac:dyDescent="0.45">
      <c r="A359" t="s">
        <v>10</v>
      </c>
      <c r="B359">
        <v>1</v>
      </c>
      <c r="C359">
        <v>3</v>
      </c>
      <c r="D359">
        <v>5450</v>
      </c>
      <c r="E359">
        <v>0</v>
      </c>
      <c r="F359">
        <v>0</v>
      </c>
      <c r="G359">
        <v>0</v>
      </c>
      <c r="H359">
        <v>0</v>
      </c>
      <c r="I359">
        <v>257.63</v>
      </c>
      <c r="J359">
        <v>180.11</v>
      </c>
      <c r="K359">
        <v>19.55</v>
      </c>
      <c r="L359">
        <v>0</v>
      </c>
      <c r="M359">
        <v>201.31</v>
      </c>
      <c r="N359">
        <v>0</v>
      </c>
      <c r="O359">
        <v>400.72</v>
      </c>
      <c r="P359">
        <v>94.72</v>
      </c>
      <c r="Q359">
        <v>0</v>
      </c>
      <c r="R359">
        <v>0</v>
      </c>
      <c r="S359">
        <v>0</v>
      </c>
      <c r="T359">
        <v>0</v>
      </c>
      <c r="U359">
        <v>0</v>
      </c>
      <c r="V359">
        <v>0</v>
      </c>
      <c r="W359">
        <v>0</v>
      </c>
      <c r="X359">
        <v>0</v>
      </c>
      <c r="Y359">
        <v>0</v>
      </c>
      <c r="Z359">
        <v>0</v>
      </c>
      <c r="AA359">
        <v>0</v>
      </c>
      <c r="AB359">
        <v>0</v>
      </c>
      <c r="AC359">
        <v>0</v>
      </c>
      <c r="AD359">
        <v>0</v>
      </c>
      <c r="AE359">
        <v>0</v>
      </c>
      <c r="AF359">
        <v>0</v>
      </c>
      <c r="AG359">
        <v>0</v>
      </c>
      <c r="AH359">
        <v>0</v>
      </c>
      <c r="AI359">
        <v>0</v>
      </c>
      <c r="AJ359">
        <v>0</v>
      </c>
      <c r="AK359">
        <v>0</v>
      </c>
      <c r="AL359">
        <v>0</v>
      </c>
      <c r="AM359">
        <v>0</v>
      </c>
      <c r="AN359">
        <v>0</v>
      </c>
      <c r="AO359">
        <v>0</v>
      </c>
      <c r="AP359">
        <v>0</v>
      </c>
      <c r="AQ359">
        <v>0</v>
      </c>
      <c r="AR359">
        <v>0</v>
      </c>
      <c r="AS359">
        <v>0</v>
      </c>
      <c r="AT359">
        <v>0</v>
      </c>
    </row>
    <row r="360" spans="1:46" x14ac:dyDescent="0.45">
      <c r="A360" t="s">
        <v>10</v>
      </c>
      <c r="B360">
        <v>1</v>
      </c>
      <c r="C360">
        <v>3</v>
      </c>
      <c r="D360">
        <v>5460</v>
      </c>
      <c r="E360">
        <v>0</v>
      </c>
      <c r="F360">
        <v>0</v>
      </c>
      <c r="G360">
        <v>0</v>
      </c>
      <c r="H360">
        <v>0</v>
      </c>
      <c r="I360">
        <v>0</v>
      </c>
      <c r="J360">
        <v>0</v>
      </c>
      <c r="K360">
        <v>0</v>
      </c>
      <c r="L360">
        <v>0</v>
      </c>
      <c r="M360">
        <v>0</v>
      </c>
      <c r="N360">
        <v>0</v>
      </c>
      <c r="O360">
        <v>0</v>
      </c>
      <c r="P360">
        <v>0</v>
      </c>
      <c r="Q360">
        <v>180635.39</v>
      </c>
      <c r="R360">
        <v>0</v>
      </c>
      <c r="S360">
        <v>0</v>
      </c>
      <c r="T360">
        <v>0</v>
      </c>
      <c r="U360">
        <v>0</v>
      </c>
      <c r="V360">
        <v>0</v>
      </c>
      <c r="W360">
        <v>0</v>
      </c>
      <c r="X360">
        <v>0</v>
      </c>
      <c r="Y360">
        <v>0</v>
      </c>
      <c r="Z360">
        <v>0</v>
      </c>
      <c r="AA360">
        <v>0</v>
      </c>
      <c r="AB360">
        <v>0</v>
      </c>
      <c r="AC360">
        <v>0</v>
      </c>
      <c r="AD360">
        <v>0</v>
      </c>
      <c r="AE360">
        <v>0</v>
      </c>
      <c r="AF360">
        <v>0</v>
      </c>
      <c r="AG360">
        <v>0</v>
      </c>
      <c r="AH360">
        <v>0</v>
      </c>
      <c r="AI360">
        <v>0</v>
      </c>
      <c r="AJ360">
        <v>0</v>
      </c>
      <c r="AK360">
        <v>0</v>
      </c>
      <c r="AL360">
        <v>0</v>
      </c>
      <c r="AM360">
        <v>0</v>
      </c>
      <c r="AN360">
        <v>0</v>
      </c>
      <c r="AO360">
        <v>0</v>
      </c>
      <c r="AP360">
        <v>0</v>
      </c>
      <c r="AQ360">
        <v>0</v>
      </c>
      <c r="AR360">
        <v>0</v>
      </c>
      <c r="AS360">
        <v>0</v>
      </c>
      <c r="AT360">
        <v>0</v>
      </c>
    </row>
    <row r="361" spans="1:46" x14ac:dyDescent="0.45">
      <c r="A361" t="s">
        <v>10</v>
      </c>
      <c r="B361">
        <v>1</v>
      </c>
      <c r="C361">
        <v>3</v>
      </c>
      <c r="D361">
        <v>5461</v>
      </c>
      <c r="E361">
        <v>0</v>
      </c>
      <c r="F361">
        <v>0</v>
      </c>
      <c r="G361">
        <v>0</v>
      </c>
      <c r="H361">
        <v>0</v>
      </c>
      <c r="I361">
        <v>0</v>
      </c>
      <c r="J361">
        <v>0</v>
      </c>
      <c r="K361">
        <v>0</v>
      </c>
      <c r="L361">
        <v>0</v>
      </c>
      <c r="M361">
        <v>0</v>
      </c>
      <c r="N361">
        <v>0</v>
      </c>
      <c r="O361">
        <v>0</v>
      </c>
      <c r="P361">
        <v>0</v>
      </c>
      <c r="Q361">
        <v>47494.15</v>
      </c>
      <c r="R361">
        <v>0</v>
      </c>
      <c r="S361">
        <v>0</v>
      </c>
      <c r="T361">
        <v>0</v>
      </c>
      <c r="U361">
        <v>0</v>
      </c>
      <c r="V361">
        <v>0</v>
      </c>
      <c r="W361">
        <v>0</v>
      </c>
      <c r="X361">
        <v>0</v>
      </c>
      <c r="Y361">
        <v>0</v>
      </c>
      <c r="Z361">
        <v>0</v>
      </c>
      <c r="AA361">
        <v>0</v>
      </c>
      <c r="AB361">
        <v>0</v>
      </c>
      <c r="AC361">
        <v>0</v>
      </c>
      <c r="AD361">
        <v>0</v>
      </c>
      <c r="AE361">
        <v>0</v>
      </c>
      <c r="AF361">
        <v>0</v>
      </c>
      <c r="AG361">
        <v>0</v>
      </c>
      <c r="AH361">
        <v>0</v>
      </c>
      <c r="AI361">
        <v>0</v>
      </c>
      <c r="AJ361">
        <v>0</v>
      </c>
      <c r="AK361">
        <v>0</v>
      </c>
      <c r="AL361">
        <v>0</v>
      </c>
      <c r="AM361">
        <v>0</v>
      </c>
      <c r="AN361">
        <v>0</v>
      </c>
      <c r="AO361">
        <v>0</v>
      </c>
      <c r="AP361">
        <v>0</v>
      </c>
      <c r="AQ361">
        <v>0</v>
      </c>
      <c r="AR361">
        <v>0</v>
      </c>
      <c r="AS361">
        <v>0</v>
      </c>
      <c r="AT361">
        <v>0</v>
      </c>
    </row>
    <row r="362" spans="1:46" x14ac:dyDescent="0.45">
      <c r="A362" t="s">
        <v>10</v>
      </c>
      <c r="B362">
        <v>1</v>
      </c>
      <c r="C362">
        <v>3</v>
      </c>
      <c r="D362">
        <v>5470</v>
      </c>
      <c r="E362">
        <v>0</v>
      </c>
      <c r="F362">
        <v>450</v>
      </c>
      <c r="G362">
        <v>1206.0899999999999</v>
      </c>
      <c r="H362">
        <v>0</v>
      </c>
      <c r="I362">
        <v>0</v>
      </c>
      <c r="J362">
        <v>68.989999999999995</v>
      </c>
      <c r="K362">
        <v>0</v>
      </c>
      <c r="L362">
        <v>385</v>
      </c>
      <c r="M362">
        <v>0</v>
      </c>
      <c r="N362">
        <v>735</v>
      </c>
      <c r="O362">
        <v>0</v>
      </c>
      <c r="P362">
        <v>0</v>
      </c>
      <c r="Q362">
        <v>0</v>
      </c>
      <c r="R362">
        <v>0</v>
      </c>
      <c r="S362">
        <v>0</v>
      </c>
      <c r="T362">
        <v>0</v>
      </c>
      <c r="U362">
        <v>0</v>
      </c>
      <c r="V362">
        <v>0</v>
      </c>
      <c r="W362">
        <v>0</v>
      </c>
      <c r="X362">
        <v>0</v>
      </c>
      <c r="Y362">
        <v>0</v>
      </c>
      <c r="Z362">
        <v>0</v>
      </c>
      <c r="AA362">
        <v>0</v>
      </c>
      <c r="AB362">
        <v>0</v>
      </c>
      <c r="AC362">
        <v>0</v>
      </c>
      <c r="AD362">
        <v>0</v>
      </c>
      <c r="AE362">
        <v>0</v>
      </c>
      <c r="AF362">
        <v>0</v>
      </c>
      <c r="AG362">
        <v>0</v>
      </c>
      <c r="AH362">
        <v>0</v>
      </c>
      <c r="AI362">
        <v>0</v>
      </c>
      <c r="AJ362">
        <v>0</v>
      </c>
      <c r="AK362">
        <v>0</v>
      </c>
      <c r="AL362">
        <v>0</v>
      </c>
      <c r="AM362">
        <v>0</v>
      </c>
      <c r="AN362">
        <v>0</v>
      </c>
      <c r="AO362">
        <v>0</v>
      </c>
      <c r="AP362">
        <v>0</v>
      </c>
      <c r="AQ362">
        <v>0</v>
      </c>
      <c r="AR362">
        <v>0</v>
      </c>
      <c r="AS362">
        <v>0</v>
      </c>
      <c r="AT362">
        <v>0</v>
      </c>
    </row>
    <row r="363" spans="1:46" x14ac:dyDescent="0.45">
      <c r="A363" t="s">
        <v>10</v>
      </c>
      <c r="B363">
        <v>1</v>
      </c>
      <c r="C363">
        <v>3</v>
      </c>
      <c r="D363">
        <v>5600</v>
      </c>
      <c r="E363">
        <v>0</v>
      </c>
      <c r="F363">
        <v>3134.77</v>
      </c>
      <c r="G363">
        <v>2696.78</v>
      </c>
      <c r="H363">
        <v>3650.07</v>
      </c>
      <c r="I363">
        <v>5188.12</v>
      </c>
      <c r="J363">
        <v>4543.3</v>
      </c>
      <c r="K363">
        <v>4343.2700000000004</v>
      </c>
      <c r="L363">
        <v>3981.77</v>
      </c>
      <c r="M363">
        <v>3600.95</v>
      </c>
      <c r="N363">
        <v>3913.71</v>
      </c>
      <c r="O363">
        <v>4805.17</v>
      </c>
      <c r="P363">
        <v>3913.26</v>
      </c>
      <c r="Q363">
        <v>2748.87</v>
      </c>
      <c r="R363">
        <v>0</v>
      </c>
      <c r="S363">
        <v>0</v>
      </c>
      <c r="T363">
        <v>0</v>
      </c>
      <c r="U363">
        <v>0</v>
      </c>
      <c r="V363">
        <v>0</v>
      </c>
      <c r="W363">
        <v>0</v>
      </c>
      <c r="X363">
        <v>0</v>
      </c>
      <c r="Y363">
        <v>0</v>
      </c>
      <c r="Z363">
        <v>0</v>
      </c>
      <c r="AA363">
        <v>0</v>
      </c>
      <c r="AB363">
        <v>0</v>
      </c>
      <c r="AC363">
        <v>0</v>
      </c>
      <c r="AD363">
        <v>0</v>
      </c>
      <c r="AE363">
        <v>0</v>
      </c>
      <c r="AF363">
        <v>0</v>
      </c>
      <c r="AG363">
        <v>0</v>
      </c>
      <c r="AH363">
        <v>0</v>
      </c>
      <c r="AI363">
        <v>0</v>
      </c>
      <c r="AJ363">
        <v>0</v>
      </c>
      <c r="AK363">
        <v>0</v>
      </c>
      <c r="AL363">
        <v>0</v>
      </c>
      <c r="AM363">
        <v>0</v>
      </c>
      <c r="AN363">
        <v>0</v>
      </c>
      <c r="AO363">
        <v>0</v>
      </c>
      <c r="AP363">
        <v>0</v>
      </c>
      <c r="AQ363">
        <v>0</v>
      </c>
      <c r="AR363">
        <v>0</v>
      </c>
      <c r="AS363">
        <v>0</v>
      </c>
      <c r="AT363">
        <v>0</v>
      </c>
    </row>
    <row r="364" spans="1:46" x14ac:dyDescent="0.45">
      <c r="A364" t="s">
        <v>10</v>
      </c>
      <c r="B364">
        <v>1</v>
      </c>
      <c r="C364">
        <v>3</v>
      </c>
      <c r="D364">
        <v>5601</v>
      </c>
      <c r="E364">
        <v>0</v>
      </c>
      <c r="F364">
        <v>311.5</v>
      </c>
      <c r="G364">
        <v>265.37</v>
      </c>
      <c r="H364">
        <v>368.07</v>
      </c>
      <c r="I364">
        <v>526.03</v>
      </c>
      <c r="J364">
        <v>451.18</v>
      </c>
      <c r="K364">
        <v>434.14</v>
      </c>
      <c r="L364">
        <v>398.84</v>
      </c>
      <c r="M364">
        <v>345.51</v>
      </c>
      <c r="N364">
        <v>380.68</v>
      </c>
      <c r="O364">
        <v>881.49</v>
      </c>
      <c r="P364">
        <v>-29.7</v>
      </c>
      <c r="Q364">
        <v>1239.49</v>
      </c>
      <c r="R364">
        <v>0</v>
      </c>
      <c r="S364">
        <v>0</v>
      </c>
      <c r="T364">
        <v>0</v>
      </c>
      <c r="U364">
        <v>0</v>
      </c>
      <c r="V364">
        <v>0</v>
      </c>
      <c r="W364">
        <v>0</v>
      </c>
      <c r="X364">
        <v>0</v>
      </c>
      <c r="Y364">
        <v>0</v>
      </c>
      <c r="Z364">
        <v>0</v>
      </c>
      <c r="AA364">
        <v>0</v>
      </c>
      <c r="AB364">
        <v>0</v>
      </c>
      <c r="AC364">
        <v>0</v>
      </c>
      <c r="AD364">
        <v>0</v>
      </c>
      <c r="AE364">
        <v>0</v>
      </c>
      <c r="AF364">
        <v>0</v>
      </c>
      <c r="AG364">
        <v>0</v>
      </c>
      <c r="AH364">
        <v>0</v>
      </c>
      <c r="AI364">
        <v>0</v>
      </c>
      <c r="AJ364">
        <v>0</v>
      </c>
      <c r="AK364">
        <v>0</v>
      </c>
      <c r="AL364">
        <v>0</v>
      </c>
      <c r="AM364">
        <v>0</v>
      </c>
      <c r="AN364">
        <v>0</v>
      </c>
      <c r="AO364">
        <v>0</v>
      </c>
      <c r="AP364">
        <v>0</v>
      </c>
      <c r="AQ364">
        <v>0</v>
      </c>
      <c r="AR364">
        <v>0</v>
      </c>
      <c r="AS364">
        <v>0</v>
      </c>
      <c r="AT364">
        <v>0</v>
      </c>
    </row>
    <row r="365" spans="1:46" x14ac:dyDescent="0.45">
      <c r="A365" t="s">
        <v>10</v>
      </c>
      <c r="B365">
        <v>1</v>
      </c>
      <c r="C365">
        <v>3</v>
      </c>
      <c r="D365">
        <v>5800</v>
      </c>
      <c r="E365">
        <v>0</v>
      </c>
      <c r="F365">
        <v>8789.94</v>
      </c>
      <c r="G365">
        <v>10525.92</v>
      </c>
      <c r="H365">
        <v>11530.48</v>
      </c>
      <c r="I365">
        <v>11292.35</v>
      </c>
      <c r="J365">
        <v>9705.0400000000009</v>
      </c>
      <c r="K365">
        <v>8705.01</v>
      </c>
      <c r="L365">
        <v>9270</v>
      </c>
      <c r="M365">
        <v>10447.379999999999</v>
      </c>
      <c r="N365">
        <v>10430.530000000001</v>
      </c>
      <c r="O365">
        <v>12654.64</v>
      </c>
      <c r="P365">
        <v>10864.15</v>
      </c>
      <c r="Q365">
        <v>13862.88</v>
      </c>
      <c r="R365">
        <v>0</v>
      </c>
      <c r="S365">
        <v>0</v>
      </c>
      <c r="T365">
        <v>0</v>
      </c>
      <c r="U365">
        <v>0</v>
      </c>
      <c r="V365">
        <v>0</v>
      </c>
      <c r="W365">
        <v>0</v>
      </c>
      <c r="X365">
        <v>0</v>
      </c>
      <c r="Y365">
        <v>0</v>
      </c>
      <c r="Z365">
        <v>0</v>
      </c>
      <c r="AA365">
        <v>0</v>
      </c>
      <c r="AB365">
        <v>0</v>
      </c>
      <c r="AC365">
        <v>0</v>
      </c>
      <c r="AD365">
        <v>0</v>
      </c>
      <c r="AE365">
        <v>0</v>
      </c>
      <c r="AF365">
        <v>0</v>
      </c>
      <c r="AG365">
        <v>0</v>
      </c>
      <c r="AH365">
        <v>0</v>
      </c>
      <c r="AI365">
        <v>0</v>
      </c>
      <c r="AJ365">
        <v>0</v>
      </c>
      <c r="AK365">
        <v>0</v>
      </c>
      <c r="AL365">
        <v>0</v>
      </c>
      <c r="AM365">
        <v>0</v>
      </c>
      <c r="AN365">
        <v>0</v>
      </c>
      <c r="AO365">
        <v>0</v>
      </c>
      <c r="AP365">
        <v>0</v>
      </c>
      <c r="AQ365">
        <v>0</v>
      </c>
      <c r="AR365">
        <v>0</v>
      </c>
      <c r="AS365">
        <v>0</v>
      </c>
      <c r="AT365">
        <v>0</v>
      </c>
    </row>
    <row r="366" spans="1:46" x14ac:dyDescent="0.45">
      <c r="A366" t="s">
        <v>10</v>
      </c>
      <c r="B366">
        <v>1</v>
      </c>
      <c r="C366">
        <v>3</v>
      </c>
      <c r="D366">
        <v>5801</v>
      </c>
      <c r="E366">
        <v>0</v>
      </c>
      <c r="F366">
        <v>930.18</v>
      </c>
      <c r="G366">
        <v>1117.6400000000001</v>
      </c>
      <c r="H366">
        <v>1219.01</v>
      </c>
      <c r="I366">
        <v>1201.28</v>
      </c>
      <c r="J366">
        <v>1020.17</v>
      </c>
      <c r="K366">
        <v>1448.88</v>
      </c>
      <c r="L366">
        <v>964.6</v>
      </c>
      <c r="M366">
        <v>1111.55</v>
      </c>
      <c r="N366">
        <v>1553.87</v>
      </c>
      <c r="O366">
        <v>1450.63</v>
      </c>
      <c r="P366">
        <v>1017.02</v>
      </c>
      <c r="Q366">
        <v>4036.19</v>
      </c>
      <c r="R366">
        <v>0</v>
      </c>
      <c r="S366">
        <v>0</v>
      </c>
      <c r="T366">
        <v>0</v>
      </c>
      <c r="U366">
        <v>0</v>
      </c>
      <c r="V366">
        <v>0</v>
      </c>
      <c r="W366">
        <v>0</v>
      </c>
      <c r="X366">
        <v>0</v>
      </c>
      <c r="Y366">
        <v>0</v>
      </c>
      <c r="Z366">
        <v>0</v>
      </c>
      <c r="AA366">
        <v>0</v>
      </c>
      <c r="AB366">
        <v>0</v>
      </c>
      <c r="AC366">
        <v>0</v>
      </c>
      <c r="AD366">
        <v>0</v>
      </c>
      <c r="AE366">
        <v>0</v>
      </c>
      <c r="AF366">
        <v>0</v>
      </c>
      <c r="AG366">
        <v>0</v>
      </c>
      <c r="AH366">
        <v>0</v>
      </c>
      <c r="AI366">
        <v>0</v>
      </c>
      <c r="AJ366">
        <v>0</v>
      </c>
      <c r="AK366">
        <v>0</v>
      </c>
      <c r="AL366">
        <v>0</v>
      </c>
      <c r="AM366">
        <v>0</v>
      </c>
      <c r="AN366">
        <v>0</v>
      </c>
      <c r="AO366">
        <v>0</v>
      </c>
      <c r="AP366">
        <v>0</v>
      </c>
      <c r="AQ366">
        <v>0</v>
      </c>
      <c r="AR366">
        <v>0</v>
      </c>
      <c r="AS366">
        <v>0</v>
      </c>
      <c r="AT366">
        <v>0</v>
      </c>
    </row>
    <row r="367" spans="1:46" x14ac:dyDescent="0.45">
      <c r="A367" t="s">
        <v>10</v>
      </c>
      <c r="B367">
        <v>1</v>
      </c>
      <c r="C367">
        <v>3</v>
      </c>
      <c r="D367">
        <v>5818</v>
      </c>
      <c r="E367">
        <v>0</v>
      </c>
      <c r="F367">
        <v>0</v>
      </c>
      <c r="G367">
        <v>0</v>
      </c>
      <c r="H367">
        <v>233.39</v>
      </c>
      <c r="I367">
        <v>197.54</v>
      </c>
      <c r="J367">
        <v>119.57</v>
      </c>
      <c r="K367">
        <v>0</v>
      </c>
      <c r="L367">
        <v>92.6</v>
      </c>
      <c r="M367">
        <v>34.99</v>
      </c>
      <c r="N367">
        <v>454.66</v>
      </c>
      <c r="O367">
        <v>116.21</v>
      </c>
      <c r="P367">
        <v>0</v>
      </c>
      <c r="Q367">
        <v>19.23</v>
      </c>
      <c r="R367">
        <v>0</v>
      </c>
      <c r="S367">
        <v>0</v>
      </c>
      <c r="T367">
        <v>0</v>
      </c>
      <c r="U367">
        <v>0</v>
      </c>
      <c r="V367">
        <v>0</v>
      </c>
      <c r="W367">
        <v>0</v>
      </c>
      <c r="X367">
        <v>0</v>
      </c>
      <c r="Y367">
        <v>0</v>
      </c>
      <c r="Z367">
        <v>0</v>
      </c>
      <c r="AA367">
        <v>0</v>
      </c>
      <c r="AB367">
        <v>0</v>
      </c>
      <c r="AC367">
        <v>0</v>
      </c>
      <c r="AD367">
        <v>0</v>
      </c>
      <c r="AE367">
        <v>0</v>
      </c>
      <c r="AF367">
        <v>0</v>
      </c>
      <c r="AG367">
        <v>0</v>
      </c>
      <c r="AH367">
        <v>0</v>
      </c>
      <c r="AI367">
        <v>0</v>
      </c>
      <c r="AJ367">
        <v>0</v>
      </c>
      <c r="AK367">
        <v>0</v>
      </c>
      <c r="AL367">
        <v>0</v>
      </c>
      <c r="AM367">
        <v>0</v>
      </c>
      <c r="AN367">
        <v>0</v>
      </c>
      <c r="AO367">
        <v>0</v>
      </c>
      <c r="AP367">
        <v>0</v>
      </c>
      <c r="AQ367">
        <v>0</v>
      </c>
      <c r="AR367">
        <v>0</v>
      </c>
      <c r="AS367">
        <v>0</v>
      </c>
      <c r="AT367">
        <v>0</v>
      </c>
    </row>
    <row r="368" spans="1:46" x14ac:dyDescent="0.45">
      <c r="A368" t="s">
        <v>10</v>
      </c>
      <c r="B368">
        <v>1</v>
      </c>
      <c r="C368">
        <v>3</v>
      </c>
      <c r="D368">
        <v>5819</v>
      </c>
      <c r="E368">
        <v>0</v>
      </c>
      <c r="F368">
        <v>0</v>
      </c>
      <c r="G368">
        <v>132.69999999999999</v>
      </c>
      <c r="H368">
        <v>0</v>
      </c>
      <c r="I368">
        <v>0</v>
      </c>
      <c r="J368">
        <v>0</v>
      </c>
      <c r="K368">
        <v>0</v>
      </c>
      <c r="L368">
        <v>281.86</v>
      </c>
      <c r="M368">
        <v>0</v>
      </c>
      <c r="N368">
        <v>130.52000000000001</v>
      </c>
      <c r="O368">
        <v>0</v>
      </c>
      <c r="P368">
        <v>0</v>
      </c>
      <c r="Q368">
        <v>72.849999999999994</v>
      </c>
      <c r="R368">
        <v>0</v>
      </c>
      <c r="S368">
        <v>0</v>
      </c>
      <c r="T368">
        <v>0</v>
      </c>
      <c r="U368">
        <v>0</v>
      </c>
      <c r="V368">
        <v>0</v>
      </c>
      <c r="W368">
        <v>0</v>
      </c>
      <c r="X368">
        <v>0</v>
      </c>
      <c r="Y368">
        <v>0</v>
      </c>
      <c r="Z368">
        <v>0</v>
      </c>
      <c r="AA368">
        <v>0</v>
      </c>
      <c r="AB368">
        <v>0</v>
      </c>
      <c r="AC368">
        <v>0</v>
      </c>
      <c r="AD368">
        <v>0</v>
      </c>
      <c r="AE368">
        <v>0</v>
      </c>
      <c r="AF368">
        <v>0</v>
      </c>
      <c r="AG368">
        <v>0</v>
      </c>
      <c r="AH368">
        <v>0</v>
      </c>
      <c r="AI368">
        <v>0</v>
      </c>
      <c r="AJ368">
        <v>0</v>
      </c>
      <c r="AK368">
        <v>0</v>
      </c>
      <c r="AL368">
        <v>0</v>
      </c>
      <c r="AM368">
        <v>0</v>
      </c>
      <c r="AN368">
        <v>0</v>
      </c>
      <c r="AO368">
        <v>0</v>
      </c>
      <c r="AP368">
        <v>0</v>
      </c>
      <c r="AQ368">
        <v>0</v>
      </c>
      <c r="AR368">
        <v>0</v>
      </c>
      <c r="AS368">
        <v>0</v>
      </c>
      <c r="AT368">
        <v>0</v>
      </c>
    </row>
    <row r="369" spans="1:46" x14ac:dyDescent="0.45">
      <c r="A369" t="s">
        <v>10</v>
      </c>
      <c r="B369">
        <v>1</v>
      </c>
      <c r="C369">
        <v>3</v>
      </c>
      <c r="D369">
        <v>5820</v>
      </c>
      <c r="E369">
        <v>0</v>
      </c>
      <c r="F369">
        <v>0</v>
      </c>
      <c r="G369">
        <v>47.64</v>
      </c>
      <c r="H369">
        <v>0</v>
      </c>
      <c r="I369">
        <v>261.94</v>
      </c>
      <c r="J369">
        <v>0</v>
      </c>
      <c r="K369">
        <v>0</v>
      </c>
      <c r="L369">
        <v>0</v>
      </c>
      <c r="M369">
        <v>0</v>
      </c>
      <c r="N369">
        <v>1717.43</v>
      </c>
      <c r="O369">
        <v>2299.5</v>
      </c>
      <c r="P369">
        <v>1879.38</v>
      </c>
      <c r="Q369">
        <v>3894.31</v>
      </c>
      <c r="R369">
        <v>0</v>
      </c>
      <c r="S369">
        <v>0</v>
      </c>
      <c r="T369">
        <v>0</v>
      </c>
      <c r="U369">
        <v>0</v>
      </c>
      <c r="V369">
        <v>0</v>
      </c>
      <c r="W369">
        <v>0</v>
      </c>
      <c r="X369">
        <v>0</v>
      </c>
      <c r="Y369">
        <v>0</v>
      </c>
      <c r="Z369">
        <v>0</v>
      </c>
      <c r="AA369">
        <v>0</v>
      </c>
      <c r="AB369">
        <v>0</v>
      </c>
      <c r="AC369">
        <v>0</v>
      </c>
      <c r="AD369">
        <v>0</v>
      </c>
      <c r="AE369">
        <v>0</v>
      </c>
      <c r="AF369">
        <v>0</v>
      </c>
      <c r="AG369">
        <v>0</v>
      </c>
      <c r="AH369">
        <v>0</v>
      </c>
      <c r="AI369">
        <v>0</v>
      </c>
      <c r="AJ369">
        <v>0</v>
      </c>
      <c r="AK369">
        <v>0</v>
      </c>
      <c r="AL369">
        <v>0</v>
      </c>
      <c r="AM369">
        <v>0</v>
      </c>
      <c r="AN369">
        <v>0</v>
      </c>
      <c r="AO369">
        <v>0</v>
      </c>
      <c r="AP369">
        <v>0</v>
      </c>
      <c r="AQ369">
        <v>0</v>
      </c>
      <c r="AR369">
        <v>0</v>
      </c>
      <c r="AS369">
        <v>0</v>
      </c>
      <c r="AT369">
        <v>0</v>
      </c>
    </row>
    <row r="370" spans="1:46" x14ac:dyDescent="0.45">
      <c r="A370" t="s">
        <v>10</v>
      </c>
      <c r="B370">
        <v>1</v>
      </c>
      <c r="C370">
        <v>3</v>
      </c>
      <c r="D370">
        <v>5821</v>
      </c>
      <c r="E370">
        <v>0</v>
      </c>
      <c r="F370">
        <v>0</v>
      </c>
      <c r="G370">
        <v>228.8</v>
      </c>
      <c r="H370">
        <v>0</v>
      </c>
      <c r="I370">
        <v>0</v>
      </c>
      <c r="J370">
        <v>0</v>
      </c>
      <c r="K370">
        <v>0</v>
      </c>
      <c r="L370">
        <v>0</v>
      </c>
      <c r="M370">
        <v>0</v>
      </c>
      <c r="N370">
        <v>1973.57</v>
      </c>
      <c r="O370">
        <v>0</v>
      </c>
      <c r="P370">
        <v>0</v>
      </c>
      <c r="Q370">
        <v>40</v>
      </c>
      <c r="R370">
        <v>0</v>
      </c>
      <c r="S370">
        <v>0</v>
      </c>
      <c r="T370">
        <v>0</v>
      </c>
      <c r="U370">
        <v>0</v>
      </c>
      <c r="V370">
        <v>0</v>
      </c>
      <c r="W370">
        <v>0</v>
      </c>
      <c r="X370">
        <v>0</v>
      </c>
      <c r="Y370">
        <v>0</v>
      </c>
      <c r="Z370">
        <v>0</v>
      </c>
      <c r="AA370">
        <v>0</v>
      </c>
      <c r="AB370">
        <v>0</v>
      </c>
      <c r="AC370">
        <v>0</v>
      </c>
      <c r="AD370">
        <v>0</v>
      </c>
      <c r="AE370">
        <v>0</v>
      </c>
      <c r="AF370">
        <v>0</v>
      </c>
      <c r="AG370">
        <v>0</v>
      </c>
      <c r="AH370">
        <v>0</v>
      </c>
      <c r="AI370">
        <v>0</v>
      </c>
      <c r="AJ370">
        <v>0</v>
      </c>
      <c r="AK370">
        <v>0</v>
      </c>
      <c r="AL370">
        <v>0</v>
      </c>
      <c r="AM370">
        <v>0</v>
      </c>
      <c r="AN370">
        <v>0</v>
      </c>
      <c r="AO370">
        <v>0</v>
      </c>
      <c r="AP370">
        <v>0</v>
      </c>
      <c r="AQ370">
        <v>0</v>
      </c>
      <c r="AR370">
        <v>0</v>
      </c>
      <c r="AS370">
        <v>0</v>
      </c>
      <c r="AT370">
        <v>0</v>
      </c>
    </row>
    <row r="371" spans="1:46" x14ac:dyDescent="0.45">
      <c r="A371" t="s">
        <v>10</v>
      </c>
      <c r="B371">
        <v>1</v>
      </c>
      <c r="C371">
        <v>3</v>
      </c>
      <c r="D371">
        <v>5915</v>
      </c>
      <c r="E371">
        <v>0</v>
      </c>
      <c r="F371">
        <v>484.66</v>
      </c>
      <c r="G371">
        <v>283.23</v>
      </c>
      <c r="H371">
        <v>1191.78</v>
      </c>
      <c r="I371">
        <v>579.25</v>
      </c>
      <c r="J371">
        <v>57.49</v>
      </c>
      <c r="K371">
        <v>106</v>
      </c>
      <c r="L371">
        <v>167.2</v>
      </c>
      <c r="M371">
        <v>590.17999999999995</v>
      </c>
      <c r="N371">
        <v>0</v>
      </c>
      <c r="O371">
        <v>0</v>
      </c>
      <c r="P371">
        <v>0</v>
      </c>
      <c r="Q371">
        <v>-300</v>
      </c>
      <c r="R371">
        <v>0</v>
      </c>
      <c r="S371">
        <v>0</v>
      </c>
      <c r="T371">
        <v>0</v>
      </c>
      <c r="U371">
        <v>0</v>
      </c>
      <c r="V371">
        <v>0</v>
      </c>
      <c r="W371">
        <v>0</v>
      </c>
      <c r="X371">
        <v>0</v>
      </c>
      <c r="Y371">
        <v>0</v>
      </c>
      <c r="Z371">
        <v>0</v>
      </c>
      <c r="AA371">
        <v>0</v>
      </c>
      <c r="AB371">
        <v>0</v>
      </c>
      <c r="AC371">
        <v>0</v>
      </c>
      <c r="AD371">
        <v>0</v>
      </c>
      <c r="AE371">
        <v>0</v>
      </c>
      <c r="AF371">
        <v>0</v>
      </c>
      <c r="AG371">
        <v>0</v>
      </c>
      <c r="AH371">
        <v>0</v>
      </c>
      <c r="AI371">
        <v>0</v>
      </c>
      <c r="AJ371">
        <v>0</v>
      </c>
      <c r="AK371">
        <v>0</v>
      </c>
      <c r="AL371">
        <v>0</v>
      </c>
      <c r="AM371">
        <v>0</v>
      </c>
      <c r="AN371">
        <v>0</v>
      </c>
      <c r="AO371">
        <v>0</v>
      </c>
      <c r="AP371">
        <v>0</v>
      </c>
      <c r="AQ371">
        <v>0</v>
      </c>
      <c r="AR371">
        <v>0</v>
      </c>
      <c r="AS371">
        <v>0</v>
      </c>
      <c r="AT371">
        <v>0</v>
      </c>
    </row>
    <row r="372" spans="1:46" x14ac:dyDescent="0.45">
      <c r="A372" t="s">
        <v>10</v>
      </c>
      <c r="B372">
        <v>1</v>
      </c>
      <c r="C372">
        <v>3</v>
      </c>
      <c r="D372">
        <v>6000</v>
      </c>
      <c r="E372">
        <v>0</v>
      </c>
      <c r="F372">
        <v>3245.63</v>
      </c>
      <c r="G372">
        <v>12464.44</v>
      </c>
      <c r="H372">
        <v>43658.03</v>
      </c>
      <c r="I372">
        <v>45363.42</v>
      </c>
      <c r="J372">
        <v>1824.16</v>
      </c>
      <c r="K372">
        <v>1473.69</v>
      </c>
      <c r="L372">
        <v>1725.8</v>
      </c>
      <c r="M372">
        <v>1008.9</v>
      </c>
      <c r="N372">
        <v>0</v>
      </c>
      <c r="O372">
        <v>4599</v>
      </c>
      <c r="P372">
        <v>17.149999999999999</v>
      </c>
      <c r="Q372">
        <v>14</v>
      </c>
      <c r="R372">
        <v>0</v>
      </c>
      <c r="S372">
        <v>0</v>
      </c>
      <c r="T372">
        <v>0</v>
      </c>
      <c r="U372">
        <v>0</v>
      </c>
      <c r="V372">
        <v>0</v>
      </c>
      <c r="W372">
        <v>0</v>
      </c>
      <c r="X372">
        <v>0</v>
      </c>
      <c r="Y372">
        <v>0</v>
      </c>
      <c r="Z372">
        <v>0</v>
      </c>
      <c r="AA372">
        <v>0</v>
      </c>
      <c r="AB372">
        <v>0</v>
      </c>
      <c r="AC372">
        <v>0</v>
      </c>
      <c r="AD372">
        <v>0</v>
      </c>
      <c r="AE372">
        <v>0</v>
      </c>
      <c r="AF372">
        <v>0</v>
      </c>
      <c r="AG372">
        <v>0</v>
      </c>
      <c r="AH372">
        <v>0</v>
      </c>
      <c r="AI372">
        <v>0</v>
      </c>
      <c r="AJ372">
        <v>0</v>
      </c>
      <c r="AK372">
        <v>0</v>
      </c>
      <c r="AL372">
        <v>0</v>
      </c>
      <c r="AM372">
        <v>0</v>
      </c>
      <c r="AN372">
        <v>0</v>
      </c>
      <c r="AO372">
        <v>0</v>
      </c>
      <c r="AP372">
        <v>0</v>
      </c>
      <c r="AQ372">
        <v>0</v>
      </c>
      <c r="AR372">
        <v>0</v>
      </c>
      <c r="AS372">
        <v>0</v>
      </c>
      <c r="AT372">
        <v>0</v>
      </c>
    </row>
    <row r="373" spans="1:46" x14ac:dyDescent="0.45">
      <c r="A373" t="s">
        <v>10</v>
      </c>
      <c r="B373">
        <v>1</v>
      </c>
      <c r="C373">
        <v>3</v>
      </c>
      <c r="D373">
        <v>6002</v>
      </c>
      <c r="E373">
        <v>0</v>
      </c>
      <c r="F373">
        <v>4442.82</v>
      </c>
      <c r="G373">
        <v>5984.43</v>
      </c>
      <c r="H373">
        <v>6896.59</v>
      </c>
      <c r="I373">
        <v>16973.650000000001</v>
      </c>
      <c r="J373">
        <v>1867.5</v>
      </c>
      <c r="K373">
        <v>211</v>
      </c>
      <c r="L373">
        <v>0</v>
      </c>
      <c r="M373">
        <v>0</v>
      </c>
      <c r="N373">
        <v>0</v>
      </c>
      <c r="O373">
        <v>0</v>
      </c>
      <c r="P373">
        <v>0</v>
      </c>
      <c r="Q373">
        <v>0</v>
      </c>
      <c r="R373">
        <v>0</v>
      </c>
      <c r="S373">
        <v>0</v>
      </c>
      <c r="T373">
        <v>0</v>
      </c>
      <c r="U373">
        <v>0</v>
      </c>
      <c r="V373">
        <v>0</v>
      </c>
      <c r="W373">
        <v>0</v>
      </c>
      <c r="X373">
        <v>0</v>
      </c>
      <c r="Y373">
        <v>0</v>
      </c>
      <c r="Z373">
        <v>0</v>
      </c>
      <c r="AA373">
        <v>0</v>
      </c>
      <c r="AB373">
        <v>0</v>
      </c>
      <c r="AC373">
        <v>0</v>
      </c>
      <c r="AD373">
        <v>0</v>
      </c>
      <c r="AE373">
        <v>0</v>
      </c>
      <c r="AF373">
        <v>0</v>
      </c>
      <c r="AG373">
        <v>0</v>
      </c>
      <c r="AH373">
        <v>0</v>
      </c>
      <c r="AI373">
        <v>0</v>
      </c>
      <c r="AJ373">
        <v>0</v>
      </c>
      <c r="AK373">
        <v>0</v>
      </c>
      <c r="AL373">
        <v>0</v>
      </c>
      <c r="AM373">
        <v>0</v>
      </c>
      <c r="AN373">
        <v>0</v>
      </c>
      <c r="AO373">
        <v>0</v>
      </c>
      <c r="AP373">
        <v>0</v>
      </c>
      <c r="AQ373">
        <v>0</v>
      </c>
      <c r="AR373">
        <v>0</v>
      </c>
      <c r="AS373">
        <v>0</v>
      </c>
      <c r="AT373">
        <v>0</v>
      </c>
    </row>
    <row r="374" spans="1:46" x14ac:dyDescent="0.45">
      <c r="A374" t="s">
        <v>10</v>
      </c>
      <c r="B374">
        <v>1</v>
      </c>
      <c r="C374">
        <v>3</v>
      </c>
      <c r="D374">
        <v>6099</v>
      </c>
      <c r="E374">
        <v>0</v>
      </c>
      <c r="F374">
        <v>0</v>
      </c>
      <c r="G374">
        <v>1087.0999999999999</v>
      </c>
      <c r="H374">
        <v>690</v>
      </c>
      <c r="I374">
        <v>559.5</v>
      </c>
      <c r="J374">
        <v>3525.66</v>
      </c>
      <c r="K374">
        <v>0</v>
      </c>
      <c r="L374">
        <v>1131.02</v>
      </c>
      <c r="M374">
        <v>1672.3</v>
      </c>
      <c r="N374">
        <v>871.51</v>
      </c>
      <c r="O374">
        <v>547</v>
      </c>
      <c r="P374">
        <v>660.88</v>
      </c>
      <c r="Q374">
        <v>347.82</v>
      </c>
      <c r="R374">
        <v>0</v>
      </c>
      <c r="S374">
        <v>0</v>
      </c>
      <c r="T374">
        <v>0</v>
      </c>
      <c r="U374">
        <v>0</v>
      </c>
      <c r="V374">
        <v>0</v>
      </c>
      <c r="W374">
        <v>0</v>
      </c>
      <c r="X374">
        <v>0</v>
      </c>
      <c r="Y374">
        <v>0</v>
      </c>
      <c r="Z374">
        <v>0</v>
      </c>
      <c r="AA374">
        <v>0</v>
      </c>
      <c r="AB374">
        <v>0</v>
      </c>
      <c r="AC374">
        <v>0</v>
      </c>
      <c r="AD374">
        <v>0</v>
      </c>
      <c r="AE374">
        <v>0</v>
      </c>
      <c r="AF374">
        <v>0</v>
      </c>
      <c r="AG374">
        <v>0</v>
      </c>
      <c r="AH374">
        <v>0</v>
      </c>
      <c r="AI374">
        <v>0</v>
      </c>
      <c r="AJ374">
        <v>0</v>
      </c>
      <c r="AK374">
        <v>0</v>
      </c>
      <c r="AL374">
        <v>0</v>
      </c>
      <c r="AM374">
        <v>0</v>
      </c>
      <c r="AN374">
        <v>0</v>
      </c>
      <c r="AO374">
        <v>0</v>
      </c>
      <c r="AP374">
        <v>0</v>
      </c>
      <c r="AQ374">
        <v>0</v>
      </c>
      <c r="AR374">
        <v>0</v>
      </c>
      <c r="AS374">
        <v>0</v>
      </c>
      <c r="AT374">
        <v>0</v>
      </c>
    </row>
    <row r="375" spans="1:46" x14ac:dyDescent="0.45">
      <c r="A375" t="s">
        <v>10</v>
      </c>
      <c r="B375">
        <v>1</v>
      </c>
      <c r="C375">
        <v>3</v>
      </c>
      <c r="D375">
        <v>6105</v>
      </c>
      <c r="E375">
        <v>0</v>
      </c>
      <c r="F375">
        <v>0</v>
      </c>
      <c r="G375">
        <v>0</v>
      </c>
      <c r="H375">
        <v>0</v>
      </c>
      <c r="I375">
        <v>0</v>
      </c>
      <c r="J375">
        <v>0</v>
      </c>
      <c r="K375">
        <v>0</v>
      </c>
      <c r="L375">
        <v>0</v>
      </c>
      <c r="M375">
        <v>0</v>
      </c>
      <c r="N375">
        <v>0</v>
      </c>
      <c r="O375">
        <v>100</v>
      </c>
      <c r="P375">
        <v>0</v>
      </c>
      <c r="Q375">
        <v>0</v>
      </c>
      <c r="R375">
        <v>0</v>
      </c>
      <c r="S375">
        <v>0</v>
      </c>
      <c r="T375">
        <v>0</v>
      </c>
      <c r="U375">
        <v>0</v>
      </c>
      <c r="V375">
        <v>0</v>
      </c>
      <c r="W375">
        <v>0</v>
      </c>
      <c r="X375">
        <v>0</v>
      </c>
      <c r="Y375">
        <v>0</v>
      </c>
      <c r="Z375">
        <v>0</v>
      </c>
      <c r="AA375">
        <v>0</v>
      </c>
      <c r="AB375">
        <v>0</v>
      </c>
      <c r="AC375">
        <v>0</v>
      </c>
      <c r="AD375">
        <v>0</v>
      </c>
      <c r="AE375">
        <v>0</v>
      </c>
      <c r="AF375">
        <v>0</v>
      </c>
      <c r="AG375">
        <v>0</v>
      </c>
      <c r="AH375">
        <v>0</v>
      </c>
      <c r="AI375">
        <v>0</v>
      </c>
      <c r="AJ375">
        <v>0</v>
      </c>
      <c r="AK375">
        <v>0</v>
      </c>
      <c r="AL375">
        <v>0</v>
      </c>
      <c r="AM375">
        <v>0</v>
      </c>
      <c r="AN375">
        <v>0</v>
      </c>
      <c r="AO375">
        <v>0</v>
      </c>
      <c r="AP375">
        <v>0</v>
      </c>
      <c r="AQ375">
        <v>0</v>
      </c>
      <c r="AR375">
        <v>0</v>
      </c>
      <c r="AS375">
        <v>0</v>
      </c>
      <c r="AT375">
        <v>0</v>
      </c>
    </row>
    <row r="376" spans="1:46" x14ac:dyDescent="0.45">
      <c r="A376" t="s">
        <v>10</v>
      </c>
      <c r="B376">
        <v>1</v>
      </c>
      <c r="C376">
        <v>3</v>
      </c>
      <c r="D376">
        <v>6115</v>
      </c>
      <c r="E376">
        <v>0</v>
      </c>
      <c r="F376">
        <v>0</v>
      </c>
      <c r="G376">
        <v>500</v>
      </c>
      <c r="H376">
        <v>49500</v>
      </c>
      <c r="I376">
        <v>0</v>
      </c>
      <c r="J376">
        <v>0</v>
      </c>
      <c r="K376">
        <v>0</v>
      </c>
      <c r="L376">
        <v>0</v>
      </c>
      <c r="M376">
        <v>0</v>
      </c>
      <c r="N376">
        <v>0</v>
      </c>
      <c r="O376">
        <v>0</v>
      </c>
      <c r="P376">
        <v>0</v>
      </c>
      <c r="Q376">
        <v>0</v>
      </c>
      <c r="R376">
        <v>0</v>
      </c>
      <c r="S376">
        <v>0</v>
      </c>
      <c r="T376">
        <v>0</v>
      </c>
      <c r="U376">
        <v>0</v>
      </c>
      <c r="V376">
        <v>0</v>
      </c>
      <c r="W376">
        <v>0</v>
      </c>
      <c r="X376">
        <v>0</v>
      </c>
      <c r="Y376">
        <v>0</v>
      </c>
      <c r="Z376">
        <v>0</v>
      </c>
      <c r="AA376">
        <v>0</v>
      </c>
      <c r="AB376">
        <v>0</v>
      </c>
      <c r="AC376">
        <v>0</v>
      </c>
      <c r="AD376">
        <v>0</v>
      </c>
      <c r="AE376">
        <v>0</v>
      </c>
      <c r="AF376">
        <v>0</v>
      </c>
      <c r="AG376">
        <v>0</v>
      </c>
      <c r="AH376">
        <v>0</v>
      </c>
      <c r="AI376">
        <v>0</v>
      </c>
      <c r="AJ376">
        <v>0</v>
      </c>
      <c r="AK376">
        <v>0</v>
      </c>
      <c r="AL376">
        <v>0</v>
      </c>
      <c r="AM376">
        <v>0</v>
      </c>
      <c r="AN376">
        <v>0</v>
      </c>
      <c r="AO376">
        <v>0</v>
      </c>
      <c r="AP376">
        <v>0</v>
      </c>
      <c r="AQ376">
        <v>0</v>
      </c>
      <c r="AR376">
        <v>0</v>
      </c>
      <c r="AS376">
        <v>0</v>
      </c>
      <c r="AT376">
        <v>0</v>
      </c>
    </row>
    <row r="377" spans="1:46" x14ac:dyDescent="0.45">
      <c r="A377" t="s">
        <v>10</v>
      </c>
      <c r="B377">
        <v>1</v>
      </c>
      <c r="C377">
        <v>3</v>
      </c>
      <c r="D377">
        <v>6300</v>
      </c>
      <c r="E377">
        <v>0</v>
      </c>
      <c r="F377">
        <v>0</v>
      </c>
      <c r="G377">
        <v>0</v>
      </c>
      <c r="H377">
        <v>0</v>
      </c>
      <c r="I377">
        <v>700</v>
      </c>
      <c r="J377">
        <v>10967.76</v>
      </c>
      <c r="K377">
        <v>2632.5</v>
      </c>
      <c r="L377">
        <v>1631.9</v>
      </c>
      <c r="M377">
        <v>0</v>
      </c>
      <c r="N377">
        <v>2518.4899999999998</v>
      </c>
      <c r="O377">
        <v>5182.72</v>
      </c>
      <c r="P377">
        <v>-4949.4399999999996</v>
      </c>
      <c r="Q377">
        <v>1818.38</v>
      </c>
      <c r="R377">
        <v>0</v>
      </c>
      <c r="S377">
        <v>0</v>
      </c>
      <c r="T377">
        <v>0</v>
      </c>
      <c r="U377">
        <v>0</v>
      </c>
      <c r="V377">
        <v>0</v>
      </c>
      <c r="W377">
        <v>0</v>
      </c>
      <c r="X377">
        <v>0</v>
      </c>
      <c r="Y377">
        <v>0</v>
      </c>
      <c r="Z377">
        <v>0</v>
      </c>
      <c r="AA377">
        <v>0</v>
      </c>
      <c r="AB377">
        <v>0</v>
      </c>
      <c r="AC377">
        <v>0</v>
      </c>
      <c r="AD377">
        <v>0</v>
      </c>
      <c r="AE377">
        <v>0</v>
      </c>
      <c r="AF377">
        <v>0</v>
      </c>
      <c r="AG377">
        <v>0</v>
      </c>
      <c r="AH377">
        <v>0</v>
      </c>
      <c r="AI377">
        <v>0</v>
      </c>
      <c r="AJ377">
        <v>0</v>
      </c>
      <c r="AK377">
        <v>0</v>
      </c>
      <c r="AL377">
        <v>0</v>
      </c>
      <c r="AM377">
        <v>0</v>
      </c>
      <c r="AN377">
        <v>0</v>
      </c>
      <c r="AO377">
        <v>0</v>
      </c>
      <c r="AP377">
        <v>0</v>
      </c>
      <c r="AQ377">
        <v>0</v>
      </c>
      <c r="AR377">
        <v>0</v>
      </c>
      <c r="AS377">
        <v>0</v>
      </c>
      <c r="AT377">
        <v>0</v>
      </c>
    </row>
    <row r="378" spans="1:46" x14ac:dyDescent="0.45">
      <c r="A378" t="s">
        <v>10</v>
      </c>
      <c r="B378">
        <v>1</v>
      </c>
      <c r="C378">
        <v>3</v>
      </c>
      <c r="D378">
        <v>6400</v>
      </c>
      <c r="E378">
        <v>0</v>
      </c>
      <c r="F378">
        <v>0</v>
      </c>
      <c r="G378">
        <v>0</v>
      </c>
      <c r="H378">
        <v>0</v>
      </c>
      <c r="I378">
        <v>596.6</v>
      </c>
      <c r="J378">
        <v>181.32</v>
      </c>
      <c r="K378">
        <v>327.12</v>
      </c>
      <c r="L378">
        <v>980.25</v>
      </c>
      <c r="M378">
        <v>200</v>
      </c>
      <c r="N378">
        <v>5373.73</v>
      </c>
      <c r="O378">
        <v>2408.2800000000002</v>
      </c>
      <c r="P378">
        <v>3093.05</v>
      </c>
      <c r="Q378">
        <v>467.14</v>
      </c>
      <c r="R378">
        <v>0</v>
      </c>
      <c r="S378">
        <v>0</v>
      </c>
      <c r="T378">
        <v>0</v>
      </c>
      <c r="U378">
        <v>0</v>
      </c>
      <c r="V378">
        <v>0</v>
      </c>
      <c r="W378">
        <v>0</v>
      </c>
      <c r="X378">
        <v>0</v>
      </c>
      <c r="Y378">
        <v>0</v>
      </c>
      <c r="Z378">
        <v>0</v>
      </c>
      <c r="AA378">
        <v>0</v>
      </c>
      <c r="AB378">
        <v>0</v>
      </c>
      <c r="AC378">
        <v>0</v>
      </c>
      <c r="AD378">
        <v>0</v>
      </c>
      <c r="AE378">
        <v>0</v>
      </c>
      <c r="AF378">
        <v>0</v>
      </c>
      <c r="AG378">
        <v>0</v>
      </c>
      <c r="AH378">
        <v>0</v>
      </c>
      <c r="AI378">
        <v>0</v>
      </c>
      <c r="AJ378">
        <v>0</v>
      </c>
      <c r="AK378">
        <v>0</v>
      </c>
      <c r="AL378">
        <v>0</v>
      </c>
      <c r="AM378">
        <v>0</v>
      </c>
      <c r="AN378">
        <v>0</v>
      </c>
      <c r="AO378">
        <v>0</v>
      </c>
      <c r="AP378">
        <v>0</v>
      </c>
      <c r="AQ378">
        <v>0</v>
      </c>
      <c r="AR378">
        <v>0</v>
      </c>
      <c r="AS378">
        <v>0</v>
      </c>
      <c r="AT378">
        <v>0</v>
      </c>
    </row>
    <row r="379" spans="1:46" x14ac:dyDescent="0.45">
      <c r="A379" t="s">
        <v>10</v>
      </c>
      <c r="B379">
        <v>1</v>
      </c>
      <c r="C379">
        <v>3</v>
      </c>
      <c r="D379">
        <v>6500</v>
      </c>
      <c r="E379">
        <v>0</v>
      </c>
      <c r="F379">
        <v>0</v>
      </c>
      <c r="G379">
        <v>0</v>
      </c>
      <c r="H379">
        <v>0</v>
      </c>
      <c r="I379">
        <v>546.5</v>
      </c>
      <c r="J379">
        <v>0</v>
      </c>
      <c r="K379">
        <v>2332.75</v>
      </c>
      <c r="L379">
        <v>68.02</v>
      </c>
      <c r="M379">
        <v>241.42</v>
      </c>
      <c r="N379">
        <v>2560.0500000000002</v>
      </c>
      <c r="O379">
        <v>2420.1</v>
      </c>
      <c r="P379">
        <v>1000</v>
      </c>
      <c r="Q379">
        <v>3223.45</v>
      </c>
      <c r="R379">
        <v>0</v>
      </c>
      <c r="S379">
        <v>0</v>
      </c>
      <c r="T379">
        <v>0</v>
      </c>
      <c r="U379">
        <v>0</v>
      </c>
      <c r="V379">
        <v>0</v>
      </c>
      <c r="W379">
        <v>0</v>
      </c>
      <c r="X379">
        <v>0</v>
      </c>
      <c r="Y379">
        <v>0</v>
      </c>
      <c r="Z379">
        <v>0</v>
      </c>
      <c r="AA379">
        <v>0</v>
      </c>
      <c r="AB379">
        <v>0</v>
      </c>
      <c r="AC379">
        <v>0</v>
      </c>
      <c r="AD379">
        <v>0</v>
      </c>
      <c r="AE379">
        <v>0</v>
      </c>
      <c r="AF379">
        <v>0</v>
      </c>
      <c r="AG379">
        <v>0</v>
      </c>
      <c r="AH379">
        <v>0</v>
      </c>
      <c r="AI379">
        <v>0</v>
      </c>
      <c r="AJ379">
        <v>0</v>
      </c>
      <c r="AK379">
        <v>0</v>
      </c>
      <c r="AL379">
        <v>0</v>
      </c>
      <c r="AM379">
        <v>0</v>
      </c>
      <c r="AN379">
        <v>0</v>
      </c>
      <c r="AO379">
        <v>0</v>
      </c>
      <c r="AP379">
        <v>0</v>
      </c>
      <c r="AQ379">
        <v>0</v>
      </c>
      <c r="AR379">
        <v>0</v>
      </c>
      <c r="AS379">
        <v>0</v>
      </c>
      <c r="AT379">
        <v>0</v>
      </c>
    </row>
    <row r="380" spans="1:46" x14ac:dyDescent="0.45">
      <c r="A380" t="s">
        <v>10</v>
      </c>
      <c r="B380">
        <v>1</v>
      </c>
      <c r="C380">
        <v>3</v>
      </c>
      <c r="D380">
        <v>6505</v>
      </c>
      <c r="E380">
        <v>0</v>
      </c>
      <c r="F380">
        <v>34.39</v>
      </c>
      <c r="G380">
        <v>0</v>
      </c>
      <c r="H380">
        <v>0</v>
      </c>
      <c r="I380">
        <v>0</v>
      </c>
      <c r="J380">
        <v>0</v>
      </c>
      <c r="K380">
        <v>0</v>
      </c>
      <c r="L380">
        <v>0</v>
      </c>
      <c r="M380">
        <v>65.25</v>
      </c>
      <c r="N380">
        <v>218</v>
      </c>
      <c r="O380">
        <v>65.400000000000006</v>
      </c>
      <c r="P380">
        <v>401.54</v>
      </c>
      <c r="Q380">
        <v>24.77</v>
      </c>
      <c r="R380">
        <v>0</v>
      </c>
      <c r="S380">
        <v>0</v>
      </c>
      <c r="T380">
        <v>0</v>
      </c>
      <c r="U380">
        <v>0</v>
      </c>
      <c r="V380">
        <v>0</v>
      </c>
      <c r="W380">
        <v>0</v>
      </c>
      <c r="X380">
        <v>0</v>
      </c>
      <c r="Y380">
        <v>0</v>
      </c>
      <c r="Z380">
        <v>0</v>
      </c>
      <c r="AA380">
        <v>0</v>
      </c>
      <c r="AB380">
        <v>0</v>
      </c>
      <c r="AC380">
        <v>0</v>
      </c>
      <c r="AD380">
        <v>0</v>
      </c>
      <c r="AE380">
        <v>0</v>
      </c>
      <c r="AF380">
        <v>0</v>
      </c>
      <c r="AG380">
        <v>0</v>
      </c>
      <c r="AH380">
        <v>0</v>
      </c>
      <c r="AI380">
        <v>0</v>
      </c>
      <c r="AJ380">
        <v>0</v>
      </c>
      <c r="AK380">
        <v>0</v>
      </c>
      <c r="AL380">
        <v>0</v>
      </c>
      <c r="AM380">
        <v>0</v>
      </c>
      <c r="AN380">
        <v>0</v>
      </c>
      <c r="AO380">
        <v>0</v>
      </c>
      <c r="AP380">
        <v>0</v>
      </c>
      <c r="AQ380">
        <v>0</v>
      </c>
      <c r="AR380">
        <v>0</v>
      </c>
      <c r="AS380">
        <v>0</v>
      </c>
      <c r="AT380">
        <v>0</v>
      </c>
    </row>
    <row r="381" spans="1:46" x14ac:dyDescent="0.45">
      <c r="A381" t="s">
        <v>10</v>
      </c>
      <c r="B381">
        <v>1</v>
      </c>
      <c r="C381">
        <v>3</v>
      </c>
      <c r="D381">
        <v>6510</v>
      </c>
      <c r="E381">
        <v>0</v>
      </c>
      <c r="F381">
        <v>0</v>
      </c>
      <c r="G381">
        <v>0</v>
      </c>
      <c r="H381">
        <v>0</v>
      </c>
      <c r="I381">
        <v>16.670000000000002</v>
      </c>
      <c r="J381">
        <v>165.16</v>
      </c>
      <c r="K381">
        <v>0</v>
      </c>
      <c r="L381">
        <v>32.4</v>
      </c>
      <c r="M381">
        <v>0</v>
      </c>
      <c r="N381">
        <v>0</v>
      </c>
      <c r="O381">
        <v>522.79999999999995</v>
      </c>
      <c r="P381">
        <v>339.18</v>
      </c>
      <c r="Q381">
        <v>84.53</v>
      </c>
      <c r="R381">
        <v>0</v>
      </c>
      <c r="S381">
        <v>0</v>
      </c>
      <c r="T381">
        <v>0</v>
      </c>
      <c r="U381">
        <v>0</v>
      </c>
      <c r="V381">
        <v>0</v>
      </c>
      <c r="W381">
        <v>0</v>
      </c>
      <c r="X381">
        <v>0</v>
      </c>
      <c r="Y381">
        <v>0</v>
      </c>
      <c r="Z381">
        <v>0</v>
      </c>
      <c r="AA381">
        <v>0</v>
      </c>
      <c r="AB381">
        <v>0</v>
      </c>
      <c r="AC381">
        <v>0</v>
      </c>
      <c r="AD381">
        <v>0</v>
      </c>
      <c r="AE381">
        <v>0</v>
      </c>
      <c r="AF381">
        <v>0</v>
      </c>
      <c r="AG381">
        <v>0</v>
      </c>
      <c r="AH381">
        <v>0</v>
      </c>
      <c r="AI381">
        <v>0</v>
      </c>
      <c r="AJ381">
        <v>0</v>
      </c>
      <c r="AK381">
        <v>0</v>
      </c>
      <c r="AL381">
        <v>0</v>
      </c>
      <c r="AM381">
        <v>0</v>
      </c>
      <c r="AN381">
        <v>0</v>
      </c>
      <c r="AO381">
        <v>0</v>
      </c>
      <c r="AP381">
        <v>0</v>
      </c>
      <c r="AQ381">
        <v>0</v>
      </c>
      <c r="AR381">
        <v>0</v>
      </c>
      <c r="AS381">
        <v>0</v>
      </c>
      <c r="AT381">
        <v>0</v>
      </c>
    </row>
    <row r="382" spans="1:46" x14ac:dyDescent="0.45">
      <c r="A382" t="s">
        <v>10</v>
      </c>
      <c r="B382">
        <v>1</v>
      </c>
      <c r="C382">
        <v>3</v>
      </c>
      <c r="D382">
        <v>6700</v>
      </c>
      <c r="E382">
        <v>0</v>
      </c>
      <c r="F382">
        <v>473.81</v>
      </c>
      <c r="G382">
        <v>867.73</v>
      </c>
      <c r="H382">
        <v>1917.26</v>
      </c>
      <c r="I382">
        <v>2794.01</v>
      </c>
      <c r="J382">
        <v>3324.34</v>
      </c>
      <c r="K382">
        <v>7054.56</v>
      </c>
      <c r="L382">
        <v>1245.96</v>
      </c>
      <c r="M382">
        <v>9277.4</v>
      </c>
      <c r="N382">
        <v>6108.59</v>
      </c>
      <c r="O382">
        <v>9763.75</v>
      </c>
      <c r="P382">
        <v>8592.92</v>
      </c>
      <c r="Q382">
        <v>3756.96</v>
      </c>
      <c r="R382">
        <v>0</v>
      </c>
      <c r="S382">
        <v>0</v>
      </c>
      <c r="T382">
        <v>0</v>
      </c>
      <c r="U382">
        <v>0</v>
      </c>
      <c r="V382">
        <v>0</v>
      </c>
      <c r="W382">
        <v>0</v>
      </c>
      <c r="X382">
        <v>0</v>
      </c>
      <c r="Y382">
        <v>0</v>
      </c>
      <c r="Z382">
        <v>0</v>
      </c>
      <c r="AA382">
        <v>0</v>
      </c>
      <c r="AB382">
        <v>0</v>
      </c>
      <c r="AC382">
        <v>0</v>
      </c>
      <c r="AD382">
        <v>0</v>
      </c>
      <c r="AE382">
        <v>0</v>
      </c>
      <c r="AF382">
        <v>0</v>
      </c>
      <c r="AG382">
        <v>0</v>
      </c>
      <c r="AH382">
        <v>0</v>
      </c>
      <c r="AI382">
        <v>0</v>
      </c>
      <c r="AJ382">
        <v>0</v>
      </c>
      <c r="AK382">
        <v>0</v>
      </c>
      <c r="AL382">
        <v>0</v>
      </c>
      <c r="AM382">
        <v>0</v>
      </c>
      <c r="AN382">
        <v>0</v>
      </c>
      <c r="AO382">
        <v>0</v>
      </c>
      <c r="AP382">
        <v>0</v>
      </c>
      <c r="AQ382">
        <v>0</v>
      </c>
      <c r="AR382">
        <v>0</v>
      </c>
      <c r="AS382">
        <v>0</v>
      </c>
      <c r="AT382">
        <v>0</v>
      </c>
    </row>
    <row r="383" spans="1:46" x14ac:dyDescent="0.45">
      <c r="A383" t="s">
        <v>10</v>
      </c>
      <c r="B383">
        <v>1</v>
      </c>
      <c r="C383">
        <v>3</v>
      </c>
      <c r="D383">
        <v>6999</v>
      </c>
      <c r="E383">
        <v>0</v>
      </c>
      <c r="F383">
        <v>0</v>
      </c>
      <c r="G383">
        <v>0</v>
      </c>
      <c r="H383">
        <v>0</v>
      </c>
      <c r="I383">
        <v>0</v>
      </c>
      <c r="J383">
        <v>0</v>
      </c>
      <c r="K383">
        <v>0</v>
      </c>
      <c r="L383">
        <v>0</v>
      </c>
      <c r="M383">
        <v>0</v>
      </c>
      <c r="N383">
        <v>0</v>
      </c>
      <c r="O383">
        <v>0</v>
      </c>
      <c r="P383">
        <v>0</v>
      </c>
      <c r="Q383">
        <v>20000</v>
      </c>
      <c r="R383">
        <v>0</v>
      </c>
      <c r="S383">
        <v>0</v>
      </c>
      <c r="T383">
        <v>0</v>
      </c>
      <c r="U383">
        <v>0</v>
      </c>
      <c r="V383">
        <v>0</v>
      </c>
      <c r="W383">
        <v>0</v>
      </c>
      <c r="X383">
        <v>0</v>
      </c>
      <c r="Y383">
        <v>0</v>
      </c>
      <c r="Z383">
        <v>0</v>
      </c>
      <c r="AA383">
        <v>0</v>
      </c>
      <c r="AB383">
        <v>0</v>
      </c>
      <c r="AC383">
        <v>0</v>
      </c>
      <c r="AD383">
        <v>0</v>
      </c>
      <c r="AE383">
        <v>0</v>
      </c>
      <c r="AF383">
        <v>0</v>
      </c>
      <c r="AG383">
        <v>0</v>
      </c>
      <c r="AH383">
        <v>0</v>
      </c>
      <c r="AI383">
        <v>0</v>
      </c>
      <c r="AJ383">
        <v>0</v>
      </c>
      <c r="AK383">
        <v>0</v>
      </c>
      <c r="AL383">
        <v>0</v>
      </c>
      <c r="AM383">
        <v>0</v>
      </c>
      <c r="AN383">
        <v>0</v>
      </c>
      <c r="AO383">
        <v>0</v>
      </c>
      <c r="AP383">
        <v>0</v>
      </c>
      <c r="AQ383">
        <v>0</v>
      </c>
      <c r="AR383">
        <v>0</v>
      </c>
      <c r="AS383">
        <v>0</v>
      </c>
      <c r="AT383">
        <v>0</v>
      </c>
    </row>
    <row r="384" spans="1:46" x14ac:dyDescent="0.45">
      <c r="A384" t="s">
        <v>10</v>
      </c>
      <c r="B384">
        <v>1</v>
      </c>
      <c r="C384">
        <v>3</v>
      </c>
      <c r="D384">
        <v>7000</v>
      </c>
      <c r="E384">
        <v>0</v>
      </c>
      <c r="F384">
        <v>0</v>
      </c>
      <c r="G384">
        <v>0</v>
      </c>
      <c r="H384">
        <v>0</v>
      </c>
      <c r="I384">
        <v>0</v>
      </c>
      <c r="J384">
        <v>0</v>
      </c>
      <c r="K384">
        <v>347.22</v>
      </c>
      <c r="L384">
        <v>0</v>
      </c>
      <c r="M384">
        <v>0</v>
      </c>
      <c r="N384">
        <v>0</v>
      </c>
      <c r="O384">
        <v>0</v>
      </c>
      <c r="P384">
        <v>300</v>
      </c>
      <c r="Q384">
        <v>2566.67</v>
      </c>
      <c r="R384">
        <v>0</v>
      </c>
      <c r="S384">
        <v>0</v>
      </c>
      <c r="T384">
        <v>0</v>
      </c>
      <c r="U384">
        <v>0</v>
      </c>
      <c r="V384">
        <v>0</v>
      </c>
      <c r="W384">
        <v>0</v>
      </c>
      <c r="X384">
        <v>0</v>
      </c>
      <c r="Y384">
        <v>0</v>
      </c>
      <c r="Z384">
        <v>0</v>
      </c>
      <c r="AA384">
        <v>0</v>
      </c>
      <c r="AB384">
        <v>0</v>
      </c>
      <c r="AC384">
        <v>0</v>
      </c>
      <c r="AD384">
        <v>0</v>
      </c>
      <c r="AE384">
        <v>0</v>
      </c>
      <c r="AF384">
        <v>0</v>
      </c>
      <c r="AG384">
        <v>0</v>
      </c>
      <c r="AH384">
        <v>0</v>
      </c>
      <c r="AI384">
        <v>0</v>
      </c>
      <c r="AJ384">
        <v>0</v>
      </c>
      <c r="AK384">
        <v>0</v>
      </c>
      <c r="AL384">
        <v>0</v>
      </c>
      <c r="AM384">
        <v>0</v>
      </c>
      <c r="AN384">
        <v>0</v>
      </c>
      <c r="AO384">
        <v>0</v>
      </c>
      <c r="AP384">
        <v>0</v>
      </c>
      <c r="AQ384">
        <v>0</v>
      </c>
      <c r="AR384">
        <v>0</v>
      </c>
      <c r="AS384">
        <v>0</v>
      </c>
      <c r="AT384">
        <v>0</v>
      </c>
    </row>
    <row r="385" spans="1:46" x14ac:dyDescent="0.45">
      <c r="A385" t="s">
        <v>10</v>
      </c>
      <c r="B385">
        <v>1</v>
      </c>
      <c r="C385">
        <v>3</v>
      </c>
      <c r="D385">
        <v>7003</v>
      </c>
      <c r="E385">
        <v>0</v>
      </c>
      <c r="F385">
        <v>0</v>
      </c>
      <c r="G385">
        <v>0</v>
      </c>
      <c r="H385">
        <v>0</v>
      </c>
      <c r="I385">
        <v>0</v>
      </c>
      <c r="J385">
        <v>0</v>
      </c>
      <c r="K385">
        <v>0</v>
      </c>
      <c r="L385">
        <v>0</v>
      </c>
      <c r="M385">
        <v>0</v>
      </c>
      <c r="N385">
        <v>67.989999999999995</v>
      </c>
      <c r="O385">
        <v>0</v>
      </c>
      <c r="P385">
        <v>3571.42</v>
      </c>
      <c r="Q385">
        <v>1820.82</v>
      </c>
      <c r="R385">
        <v>0</v>
      </c>
      <c r="S385">
        <v>0</v>
      </c>
      <c r="T385">
        <v>0</v>
      </c>
      <c r="U385">
        <v>0</v>
      </c>
      <c r="V385">
        <v>0</v>
      </c>
      <c r="W385">
        <v>0</v>
      </c>
      <c r="X385">
        <v>0</v>
      </c>
      <c r="Y385">
        <v>0</v>
      </c>
      <c r="Z385">
        <v>0</v>
      </c>
      <c r="AA385">
        <v>0</v>
      </c>
      <c r="AB385">
        <v>0</v>
      </c>
      <c r="AC385">
        <v>0</v>
      </c>
      <c r="AD385">
        <v>0</v>
      </c>
      <c r="AE385">
        <v>0</v>
      </c>
      <c r="AF385">
        <v>0</v>
      </c>
      <c r="AG385">
        <v>0</v>
      </c>
      <c r="AH385">
        <v>0</v>
      </c>
      <c r="AI385">
        <v>0</v>
      </c>
      <c r="AJ385">
        <v>0</v>
      </c>
      <c r="AK385">
        <v>0</v>
      </c>
      <c r="AL385">
        <v>0</v>
      </c>
      <c r="AM385">
        <v>0</v>
      </c>
      <c r="AN385">
        <v>0</v>
      </c>
      <c r="AO385">
        <v>0</v>
      </c>
      <c r="AP385">
        <v>0</v>
      </c>
      <c r="AQ385">
        <v>0</v>
      </c>
      <c r="AR385">
        <v>0</v>
      </c>
      <c r="AS385">
        <v>0</v>
      </c>
      <c r="AT385">
        <v>0</v>
      </c>
    </row>
    <row r="386" spans="1:46" x14ac:dyDescent="0.45">
      <c r="A386" t="s">
        <v>10</v>
      </c>
      <c r="B386">
        <v>1</v>
      </c>
      <c r="C386">
        <v>3</v>
      </c>
      <c r="D386">
        <v>7004</v>
      </c>
      <c r="E386">
        <v>0</v>
      </c>
      <c r="F386">
        <v>0</v>
      </c>
      <c r="G386">
        <v>0</v>
      </c>
      <c r="H386">
        <v>0</v>
      </c>
      <c r="I386">
        <v>0</v>
      </c>
      <c r="J386">
        <v>0</v>
      </c>
      <c r="K386">
        <v>0</v>
      </c>
      <c r="L386">
        <v>0</v>
      </c>
      <c r="M386">
        <v>-400</v>
      </c>
      <c r="N386">
        <v>1074.22</v>
      </c>
      <c r="O386">
        <v>0</v>
      </c>
      <c r="P386">
        <v>0</v>
      </c>
      <c r="Q386">
        <v>0</v>
      </c>
      <c r="R386">
        <v>0</v>
      </c>
      <c r="S386">
        <v>0</v>
      </c>
      <c r="T386">
        <v>0</v>
      </c>
      <c r="U386">
        <v>0</v>
      </c>
      <c r="V386">
        <v>0</v>
      </c>
      <c r="W386">
        <v>0</v>
      </c>
      <c r="X386">
        <v>0</v>
      </c>
      <c r="Y386">
        <v>0</v>
      </c>
      <c r="Z386">
        <v>0</v>
      </c>
      <c r="AA386">
        <v>0</v>
      </c>
      <c r="AB386">
        <v>0</v>
      </c>
      <c r="AC386">
        <v>0</v>
      </c>
      <c r="AD386">
        <v>0</v>
      </c>
      <c r="AE386">
        <v>0</v>
      </c>
      <c r="AF386">
        <v>0</v>
      </c>
      <c r="AG386">
        <v>0</v>
      </c>
      <c r="AH386">
        <v>0</v>
      </c>
      <c r="AI386">
        <v>0</v>
      </c>
      <c r="AJ386">
        <v>0</v>
      </c>
      <c r="AK386">
        <v>0</v>
      </c>
      <c r="AL386">
        <v>0</v>
      </c>
      <c r="AM386">
        <v>0</v>
      </c>
      <c r="AN386">
        <v>0</v>
      </c>
      <c r="AO386">
        <v>0</v>
      </c>
      <c r="AP386">
        <v>0</v>
      </c>
      <c r="AQ386">
        <v>0</v>
      </c>
      <c r="AR386">
        <v>0</v>
      </c>
      <c r="AS386">
        <v>0</v>
      </c>
      <c r="AT386">
        <v>0</v>
      </c>
    </row>
    <row r="387" spans="1:46" x14ac:dyDescent="0.45">
      <c r="A387" t="s">
        <v>10</v>
      </c>
      <c r="B387">
        <v>1</v>
      </c>
      <c r="C387">
        <v>3</v>
      </c>
      <c r="D387">
        <v>7005</v>
      </c>
      <c r="E387">
        <v>0</v>
      </c>
      <c r="F387">
        <v>0</v>
      </c>
      <c r="G387">
        <v>0</v>
      </c>
      <c r="H387">
        <v>0</v>
      </c>
      <c r="I387">
        <v>0</v>
      </c>
      <c r="J387">
        <v>0</v>
      </c>
      <c r="K387">
        <v>0</v>
      </c>
      <c r="L387">
        <v>0</v>
      </c>
      <c r="M387">
        <v>0</v>
      </c>
      <c r="N387">
        <v>0</v>
      </c>
      <c r="O387">
        <v>0</v>
      </c>
      <c r="P387">
        <v>0</v>
      </c>
      <c r="Q387">
        <v>475.72</v>
      </c>
      <c r="R387">
        <v>0</v>
      </c>
      <c r="S387">
        <v>0</v>
      </c>
      <c r="T387">
        <v>0</v>
      </c>
      <c r="U387">
        <v>0</v>
      </c>
      <c r="V387">
        <v>0</v>
      </c>
      <c r="W387">
        <v>0</v>
      </c>
      <c r="X387">
        <v>0</v>
      </c>
      <c r="Y387">
        <v>0</v>
      </c>
      <c r="Z387">
        <v>0</v>
      </c>
      <c r="AA387">
        <v>0</v>
      </c>
      <c r="AB387">
        <v>0</v>
      </c>
      <c r="AC387">
        <v>0</v>
      </c>
      <c r="AD387">
        <v>0</v>
      </c>
      <c r="AE387">
        <v>0</v>
      </c>
      <c r="AF387">
        <v>0</v>
      </c>
      <c r="AG387">
        <v>0</v>
      </c>
      <c r="AH387">
        <v>0</v>
      </c>
      <c r="AI387">
        <v>0</v>
      </c>
      <c r="AJ387">
        <v>0</v>
      </c>
      <c r="AK387">
        <v>0</v>
      </c>
      <c r="AL387">
        <v>0</v>
      </c>
      <c r="AM387">
        <v>0</v>
      </c>
      <c r="AN387">
        <v>0</v>
      </c>
      <c r="AO387">
        <v>0</v>
      </c>
      <c r="AP387">
        <v>0</v>
      </c>
      <c r="AQ387">
        <v>0</v>
      </c>
      <c r="AR387">
        <v>0</v>
      </c>
      <c r="AS387">
        <v>0</v>
      </c>
      <c r="AT387">
        <v>0</v>
      </c>
    </row>
    <row r="388" spans="1:46" x14ac:dyDescent="0.45">
      <c r="A388" t="s">
        <v>10</v>
      </c>
      <c r="B388">
        <v>1</v>
      </c>
      <c r="C388">
        <v>3</v>
      </c>
      <c r="D388">
        <v>7006</v>
      </c>
      <c r="E388">
        <v>0</v>
      </c>
      <c r="F388">
        <v>0</v>
      </c>
      <c r="G388">
        <v>0</v>
      </c>
      <c r="H388">
        <v>0</v>
      </c>
      <c r="I388">
        <v>0</v>
      </c>
      <c r="J388">
        <v>418.25</v>
      </c>
      <c r="K388">
        <v>116.04</v>
      </c>
      <c r="L388">
        <v>0</v>
      </c>
      <c r="M388">
        <v>0</v>
      </c>
      <c r="N388">
        <v>550.95000000000005</v>
      </c>
      <c r="O388">
        <v>0</v>
      </c>
      <c r="P388">
        <v>332.38</v>
      </c>
      <c r="Q388">
        <v>393.07</v>
      </c>
      <c r="R388">
        <v>0</v>
      </c>
      <c r="S388">
        <v>0</v>
      </c>
      <c r="T388">
        <v>0</v>
      </c>
      <c r="U388">
        <v>0</v>
      </c>
      <c r="V388">
        <v>0</v>
      </c>
      <c r="W388">
        <v>0</v>
      </c>
      <c r="X388">
        <v>0</v>
      </c>
      <c r="Y388">
        <v>0</v>
      </c>
      <c r="Z388">
        <v>0</v>
      </c>
      <c r="AA388">
        <v>0</v>
      </c>
      <c r="AB388">
        <v>0</v>
      </c>
      <c r="AC388">
        <v>0</v>
      </c>
      <c r="AD388">
        <v>0</v>
      </c>
      <c r="AE388">
        <v>0</v>
      </c>
      <c r="AF388">
        <v>0</v>
      </c>
      <c r="AG388">
        <v>0</v>
      </c>
      <c r="AH388">
        <v>0</v>
      </c>
      <c r="AI388">
        <v>0</v>
      </c>
      <c r="AJ388">
        <v>0</v>
      </c>
      <c r="AK388">
        <v>0</v>
      </c>
      <c r="AL388">
        <v>0</v>
      </c>
      <c r="AM388">
        <v>0</v>
      </c>
      <c r="AN388">
        <v>0</v>
      </c>
      <c r="AO388">
        <v>0</v>
      </c>
      <c r="AP388">
        <v>0</v>
      </c>
      <c r="AQ388">
        <v>0</v>
      </c>
      <c r="AR388">
        <v>0</v>
      </c>
      <c r="AS388">
        <v>0</v>
      </c>
      <c r="AT388">
        <v>0</v>
      </c>
    </row>
    <row r="389" spans="1:46" x14ac:dyDescent="0.45">
      <c r="A389" t="s">
        <v>10</v>
      </c>
      <c r="B389">
        <v>1</v>
      </c>
      <c r="C389">
        <v>3</v>
      </c>
      <c r="D389">
        <v>7007</v>
      </c>
      <c r="E389">
        <v>0</v>
      </c>
      <c r="F389">
        <v>0</v>
      </c>
      <c r="G389">
        <v>0</v>
      </c>
      <c r="H389">
        <v>0</v>
      </c>
      <c r="I389">
        <v>0</v>
      </c>
      <c r="J389">
        <v>0</v>
      </c>
      <c r="K389">
        <v>451.68</v>
      </c>
      <c r="L389">
        <v>36.75</v>
      </c>
      <c r="M389">
        <v>183.96</v>
      </c>
      <c r="N389">
        <v>1139.32</v>
      </c>
      <c r="O389">
        <v>0</v>
      </c>
      <c r="P389">
        <v>0</v>
      </c>
      <c r="Q389">
        <v>1877.48</v>
      </c>
      <c r="R389">
        <v>0</v>
      </c>
      <c r="S389">
        <v>0</v>
      </c>
      <c r="T389">
        <v>0</v>
      </c>
      <c r="U389">
        <v>0</v>
      </c>
      <c r="V389">
        <v>0</v>
      </c>
      <c r="W389">
        <v>0</v>
      </c>
      <c r="X389">
        <v>0</v>
      </c>
      <c r="Y389">
        <v>0</v>
      </c>
      <c r="Z389">
        <v>0</v>
      </c>
      <c r="AA389">
        <v>0</v>
      </c>
      <c r="AB389">
        <v>0</v>
      </c>
      <c r="AC389">
        <v>0</v>
      </c>
      <c r="AD389">
        <v>0</v>
      </c>
      <c r="AE389">
        <v>0</v>
      </c>
      <c r="AF389">
        <v>0</v>
      </c>
      <c r="AG389">
        <v>0</v>
      </c>
      <c r="AH389">
        <v>0</v>
      </c>
      <c r="AI389">
        <v>0</v>
      </c>
      <c r="AJ389">
        <v>0</v>
      </c>
      <c r="AK389">
        <v>0</v>
      </c>
      <c r="AL389">
        <v>0</v>
      </c>
      <c r="AM389">
        <v>0</v>
      </c>
      <c r="AN389">
        <v>0</v>
      </c>
      <c r="AO389">
        <v>0</v>
      </c>
      <c r="AP389">
        <v>0</v>
      </c>
      <c r="AQ389">
        <v>0</v>
      </c>
      <c r="AR389">
        <v>0</v>
      </c>
      <c r="AS389">
        <v>0</v>
      </c>
      <c r="AT389">
        <v>0</v>
      </c>
    </row>
    <row r="390" spans="1:46" x14ac:dyDescent="0.45">
      <c r="A390" t="s">
        <v>10</v>
      </c>
      <c r="B390">
        <v>1</v>
      </c>
      <c r="C390">
        <v>3</v>
      </c>
      <c r="D390">
        <v>7008</v>
      </c>
      <c r="E390">
        <v>0</v>
      </c>
      <c r="F390">
        <v>0</v>
      </c>
      <c r="G390">
        <v>0</v>
      </c>
      <c r="H390">
        <v>0</v>
      </c>
      <c r="I390">
        <v>171.85</v>
      </c>
      <c r="J390">
        <v>57.74</v>
      </c>
      <c r="K390">
        <v>587.45000000000005</v>
      </c>
      <c r="L390">
        <v>0</v>
      </c>
      <c r="M390">
        <v>0</v>
      </c>
      <c r="N390">
        <v>0</v>
      </c>
      <c r="O390">
        <v>192.02</v>
      </c>
      <c r="P390">
        <v>0</v>
      </c>
      <c r="Q390">
        <v>2488.48</v>
      </c>
      <c r="R390">
        <v>0</v>
      </c>
      <c r="S390">
        <v>0</v>
      </c>
      <c r="T390">
        <v>0</v>
      </c>
      <c r="U390">
        <v>0</v>
      </c>
      <c r="V390">
        <v>0</v>
      </c>
      <c r="W390">
        <v>0</v>
      </c>
      <c r="X390">
        <v>0</v>
      </c>
      <c r="Y390">
        <v>0</v>
      </c>
      <c r="Z390">
        <v>0</v>
      </c>
      <c r="AA390">
        <v>0</v>
      </c>
      <c r="AB390">
        <v>0</v>
      </c>
      <c r="AC390">
        <v>0</v>
      </c>
      <c r="AD390">
        <v>0</v>
      </c>
      <c r="AE390">
        <v>0</v>
      </c>
      <c r="AF390">
        <v>0</v>
      </c>
      <c r="AG390">
        <v>0</v>
      </c>
      <c r="AH390">
        <v>0</v>
      </c>
      <c r="AI390">
        <v>0</v>
      </c>
      <c r="AJ390">
        <v>0</v>
      </c>
      <c r="AK390">
        <v>0</v>
      </c>
      <c r="AL390">
        <v>0</v>
      </c>
      <c r="AM390">
        <v>0</v>
      </c>
      <c r="AN390">
        <v>0</v>
      </c>
      <c r="AO390">
        <v>0</v>
      </c>
      <c r="AP390">
        <v>0</v>
      </c>
      <c r="AQ390">
        <v>0</v>
      </c>
      <c r="AR390">
        <v>0</v>
      </c>
      <c r="AS390">
        <v>0</v>
      </c>
      <c r="AT390">
        <v>0</v>
      </c>
    </row>
    <row r="391" spans="1:46" x14ac:dyDescent="0.45">
      <c r="A391" t="s">
        <v>10</v>
      </c>
      <c r="B391">
        <v>1</v>
      </c>
      <c r="C391">
        <v>3</v>
      </c>
      <c r="D391">
        <v>7009</v>
      </c>
      <c r="E391">
        <v>0</v>
      </c>
      <c r="F391">
        <v>0</v>
      </c>
      <c r="G391">
        <v>0</v>
      </c>
      <c r="H391">
        <v>0</v>
      </c>
      <c r="I391">
        <v>0</v>
      </c>
      <c r="J391">
        <v>93.5</v>
      </c>
      <c r="K391">
        <v>76.73</v>
      </c>
      <c r="L391">
        <v>5138.3599999999997</v>
      </c>
      <c r="M391">
        <v>0</v>
      </c>
      <c r="N391">
        <v>1000</v>
      </c>
      <c r="O391">
        <v>866.63</v>
      </c>
      <c r="P391">
        <v>-42.5</v>
      </c>
      <c r="Q391">
        <v>475.72</v>
      </c>
      <c r="R391">
        <v>0</v>
      </c>
      <c r="S391">
        <v>0</v>
      </c>
      <c r="T391">
        <v>0</v>
      </c>
      <c r="U391">
        <v>0</v>
      </c>
      <c r="V391">
        <v>0</v>
      </c>
      <c r="W391">
        <v>0</v>
      </c>
      <c r="X391">
        <v>0</v>
      </c>
      <c r="Y391">
        <v>0</v>
      </c>
      <c r="Z391">
        <v>0</v>
      </c>
      <c r="AA391">
        <v>0</v>
      </c>
      <c r="AB391">
        <v>0</v>
      </c>
      <c r="AC391">
        <v>0</v>
      </c>
      <c r="AD391">
        <v>0</v>
      </c>
      <c r="AE391">
        <v>0</v>
      </c>
      <c r="AF391">
        <v>0</v>
      </c>
      <c r="AG391">
        <v>0</v>
      </c>
      <c r="AH391">
        <v>0</v>
      </c>
      <c r="AI391">
        <v>0</v>
      </c>
      <c r="AJ391">
        <v>0</v>
      </c>
      <c r="AK391">
        <v>0</v>
      </c>
      <c r="AL391">
        <v>0</v>
      </c>
      <c r="AM391">
        <v>0</v>
      </c>
      <c r="AN391">
        <v>0</v>
      </c>
      <c r="AO391">
        <v>0</v>
      </c>
      <c r="AP391">
        <v>0</v>
      </c>
      <c r="AQ391">
        <v>0</v>
      </c>
      <c r="AR391">
        <v>0</v>
      </c>
      <c r="AS391">
        <v>0</v>
      </c>
      <c r="AT391">
        <v>0</v>
      </c>
    </row>
    <row r="392" spans="1:46" x14ac:dyDescent="0.45">
      <c r="A392" t="s">
        <v>10</v>
      </c>
      <c r="B392">
        <v>1</v>
      </c>
      <c r="C392">
        <v>3</v>
      </c>
      <c r="D392">
        <v>7011</v>
      </c>
      <c r="E392">
        <v>0</v>
      </c>
      <c r="F392">
        <v>0</v>
      </c>
      <c r="G392">
        <v>0</v>
      </c>
      <c r="H392">
        <v>0</v>
      </c>
      <c r="I392">
        <v>0</v>
      </c>
      <c r="J392">
        <v>0</v>
      </c>
      <c r="K392">
        <v>0</v>
      </c>
      <c r="L392">
        <v>54.04</v>
      </c>
      <c r="M392">
        <v>0</v>
      </c>
      <c r="N392">
        <v>0</v>
      </c>
      <c r="O392">
        <v>0</v>
      </c>
      <c r="P392">
        <v>327.7</v>
      </c>
      <c r="Q392">
        <v>475.72</v>
      </c>
      <c r="R392">
        <v>0</v>
      </c>
      <c r="S392">
        <v>0</v>
      </c>
      <c r="T392">
        <v>0</v>
      </c>
      <c r="U392">
        <v>0</v>
      </c>
      <c r="V392">
        <v>0</v>
      </c>
      <c r="W392">
        <v>0</v>
      </c>
      <c r="X392">
        <v>0</v>
      </c>
      <c r="Y392">
        <v>0</v>
      </c>
      <c r="Z392">
        <v>0</v>
      </c>
      <c r="AA392">
        <v>0</v>
      </c>
      <c r="AB392">
        <v>0</v>
      </c>
      <c r="AC392">
        <v>0</v>
      </c>
      <c r="AD392">
        <v>0</v>
      </c>
      <c r="AE392">
        <v>0</v>
      </c>
      <c r="AF392">
        <v>0</v>
      </c>
      <c r="AG392">
        <v>0</v>
      </c>
      <c r="AH392">
        <v>0</v>
      </c>
      <c r="AI392">
        <v>0</v>
      </c>
      <c r="AJ392">
        <v>0</v>
      </c>
      <c r="AK392">
        <v>0</v>
      </c>
      <c r="AL392">
        <v>0</v>
      </c>
      <c r="AM392">
        <v>0</v>
      </c>
      <c r="AN392">
        <v>0</v>
      </c>
      <c r="AO392">
        <v>0</v>
      </c>
      <c r="AP392">
        <v>0</v>
      </c>
      <c r="AQ392">
        <v>0</v>
      </c>
      <c r="AR392">
        <v>0</v>
      </c>
      <c r="AS392">
        <v>0</v>
      </c>
      <c r="AT392">
        <v>0</v>
      </c>
    </row>
    <row r="393" spans="1:46" x14ac:dyDescent="0.45">
      <c r="A393" t="s">
        <v>10</v>
      </c>
      <c r="B393">
        <v>1</v>
      </c>
      <c r="C393">
        <v>3</v>
      </c>
      <c r="D393">
        <v>7014</v>
      </c>
      <c r="E393">
        <v>0</v>
      </c>
      <c r="F393">
        <v>0</v>
      </c>
      <c r="G393">
        <v>0</v>
      </c>
      <c r="H393">
        <v>0</v>
      </c>
      <c r="I393">
        <v>0</v>
      </c>
      <c r="J393">
        <v>95.36</v>
      </c>
      <c r="K393">
        <v>271.02999999999997</v>
      </c>
      <c r="L393">
        <v>24.18</v>
      </c>
      <c r="M393">
        <v>0</v>
      </c>
      <c r="N393">
        <v>324.45</v>
      </c>
      <c r="O393">
        <v>0</v>
      </c>
      <c r="P393">
        <v>-5.75</v>
      </c>
      <c r="Q393">
        <v>475.75</v>
      </c>
      <c r="R393">
        <v>0</v>
      </c>
      <c r="S393">
        <v>0</v>
      </c>
      <c r="T393">
        <v>0</v>
      </c>
      <c r="U393">
        <v>0</v>
      </c>
      <c r="V393">
        <v>0</v>
      </c>
      <c r="W393">
        <v>0</v>
      </c>
      <c r="X393">
        <v>0</v>
      </c>
      <c r="Y393">
        <v>0</v>
      </c>
      <c r="Z393">
        <v>0</v>
      </c>
      <c r="AA393">
        <v>0</v>
      </c>
      <c r="AB393">
        <v>0</v>
      </c>
      <c r="AC393">
        <v>0</v>
      </c>
      <c r="AD393">
        <v>0</v>
      </c>
      <c r="AE393">
        <v>0</v>
      </c>
      <c r="AF393">
        <v>0</v>
      </c>
      <c r="AG393">
        <v>0</v>
      </c>
      <c r="AH393">
        <v>0</v>
      </c>
      <c r="AI393">
        <v>0</v>
      </c>
      <c r="AJ393">
        <v>0</v>
      </c>
      <c r="AK393">
        <v>0</v>
      </c>
      <c r="AL393">
        <v>0</v>
      </c>
      <c r="AM393">
        <v>0</v>
      </c>
      <c r="AN393">
        <v>0</v>
      </c>
      <c r="AO393">
        <v>0</v>
      </c>
      <c r="AP393">
        <v>0</v>
      </c>
      <c r="AQ393">
        <v>0</v>
      </c>
      <c r="AR393">
        <v>0</v>
      </c>
      <c r="AS393">
        <v>0</v>
      </c>
      <c r="AT393">
        <v>0</v>
      </c>
    </row>
    <row r="394" spans="1:46" x14ac:dyDescent="0.45">
      <c r="A394" t="s">
        <v>10</v>
      </c>
      <c r="B394">
        <v>1</v>
      </c>
      <c r="C394">
        <v>3</v>
      </c>
      <c r="D394">
        <v>7016</v>
      </c>
      <c r="E394">
        <v>0</v>
      </c>
      <c r="F394">
        <v>0</v>
      </c>
      <c r="G394">
        <v>0</v>
      </c>
      <c r="H394">
        <v>0</v>
      </c>
      <c r="I394">
        <v>0</v>
      </c>
      <c r="J394">
        <v>2910.05</v>
      </c>
      <c r="K394">
        <v>0</v>
      </c>
      <c r="L394">
        <v>165.94</v>
      </c>
      <c r="M394">
        <v>0</v>
      </c>
      <c r="N394">
        <v>924.2</v>
      </c>
      <c r="O394">
        <v>9.19</v>
      </c>
      <c r="P394">
        <v>988.79</v>
      </c>
      <c r="Q394">
        <v>0</v>
      </c>
      <c r="R394">
        <v>0</v>
      </c>
      <c r="S394">
        <v>0</v>
      </c>
      <c r="T394">
        <v>0</v>
      </c>
      <c r="U394">
        <v>0</v>
      </c>
      <c r="V394">
        <v>0</v>
      </c>
      <c r="W394">
        <v>0</v>
      </c>
      <c r="X394">
        <v>0</v>
      </c>
      <c r="Y394">
        <v>0</v>
      </c>
      <c r="Z394">
        <v>0</v>
      </c>
      <c r="AA394">
        <v>0</v>
      </c>
      <c r="AB394">
        <v>0</v>
      </c>
      <c r="AC394">
        <v>0</v>
      </c>
      <c r="AD394">
        <v>0</v>
      </c>
      <c r="AE394">
        <v>0</v>
      </c>
      <c r="AF394">
        <v>0</v>
      </c>
      <c r="AG394">
        <v>0</v>
      </c>
      <c r="AH394">
        <v>0</v>
      </c>
      <c r="AI394">
        <v>0</v>
      </c>
      <c r="AJ394">
        <v>0</v>
      </c>
      <c r="AK394">
        <v>0</v>
      </c>
      <c r="AL394">
        <v>0</v>
      </c>
      <c r="AM394">
        <v>0</v>
      </c>
      <c r="AN394">
        <v>0</v>
      </c>
      <c r="AO394">
        <v>0</v>
      </c>
      <c r="AP394">
        <v>0</v>
      </c>
      <c r="AQ394">
        <v>0</v>
      </c>
      <c r="AR394">
        <v>0</v>
      </c>
      <c r="AS394">
        <v>0</v>
      </c>
      <c r="AT394">
        <v>0</v>
      </c>
    </row>
    <row r="395" spans="1:46" x14ac:dyDescent="0.45">
      <c r="A395" t="s">
        <v>10</v>
      </c>
      <c r="B395">
        <v>1</v>
      </c>
      <c r="C395">
        <v>3</v>
      </c>
      <c r="D395">
        <v>7017</v>
      </c>
      <c r="E395">
        <v>0</v>
      </c>
      <c r="F395">
        <v>0</v>
      </c>
      <c r="G395">
        <v>0</v>
      </c>
      <c r="H395">
        <v>0</v>
      </c>
      <c r="I395">
        <v>0</v>
      </c>
      <c r="J395">
        <v>401</v>
      </c>
      <c r="K395">
        <v>0</v>
      </c>
      <c r="L395">
        <v>331.96</v>
      </c>
      <c r="M395">
        <v>50.91</v>
      </c>
      <c r="N395">
        <v>281.02999999999997</v>
      </c>
      <c r="O395">
        <v>1093.52</v>
      </c>
      <c r="P395">
        <v>550.78</v>
      </c>
      <c r="Q395">
        <v>1808.46</v>
      </c>
      <c r="R395">
        <v>0</v>
      </c>
      <c r="S395">
        <v>0</v>
      </c>
      <c r="T395">
        <v>0</v>
      </c>
      <c r="U395">
        <v>0</v>
      </c>
      <c r="V395">
        <v>0</v>
      </c>
      <c r="W395">
        <v>0</v>
      </c>
      <c r="X395">
        <v>0</v>
      </c>
      <c r="Y395">
        <v>0</v>
      </c>
      <c r="Z395">
        <v>0</v>
      </c>
      <c r="AA395">
        <v>0</v>
      </c>
      <c r="AB395">
        <v>0</v>
      </c>
      <c r="AC395">
        <v>0</v>
      </c>
      <c r="AD395">
        <v>0</v>
      </c>
      <c r="AE395">
        <v>0</v>
      </c>
      <c r="AF395">
        <v>0</v>
      </c>
      <c r="AG395">
        <v>0</v>
      </c>
      <c r="AH395">
        <v>0</v>
      </c>
      <c r="AI395">
        <v>0</v>
      </c>
      <c r="AJ395">
        <v>0</v>
      </c>
      <c r="AK395">
        <v>0</v>
      </c>
      <c r="AL395">
        <v>0</v>
      </c>
      <c r="AM395">
        <v>0</v>
      </c>
      <c r="AN395">
        <v>0</v>
      </c>
      <c r="AO395">
        <v>0</v>
      </c>
      <c r="AP395">
        <v>0</v>
      </c>
      <c r="AQ395">
        <v>0</v>
      </c>
      <c r="AR395">
        <v>0</v>
      </c>
      <c r="AS395">
        <v>0</v>
      </c>
      <c r="AT395">
        <v>0</v>
      </c>
    </row>
    <row r="396" spans="1:46" x14ac:dyDescent="0.45">
      <c r="A396" t="s">
        <v>10</v>
      </c>
      <c r="B396">
        <v>1</v>
      </c>
      <c r="C396">
        <v>3</v>
      </c>
      <c r="D396">
        <v>7018</v>
      </c>
      <c r="E396">
        <v>0</v>
      </c>
      <c r="F396">
        <v>0</v>
      </c>
      <c r="G396">
        <v>0</v>
      </c>
      <c r="H396">
        <v>0</v>
      </c>
      <c r="I396">
        <v>0</v>
      </c>
      <c r="J396">
        <v>88.27</v>
      </c>
      <c r="K396">
        <v>123.01</v>
      </c>
      <c r="L396">
        <v>474.75</v>
      </c>
      <c r="M396">
        <v>0</v>
      </c>
      <c r="N396">
        <v>197.68</v>
      </c>
      <c r="O396">
        <v>0</v>
      </c>
      <c r="P396">
        <v>0</v>
      </c>
      <c r="Q396">
        <v>475.72</v>
      </c>
      <c r="R396">
        <v>0</v>
      </c>
      <c r="S396">
        <v>0</v>
      </c>
      <c r="T396">
        <v>0</v>
      </c>
      <c r="U396">
        <v>0</v>
      </c>
      <c r="V396">
        <v>0</v>
      </c>
      <c r="W396">
        <v>0</v>
      </c>
      <c r="X396">
        <v>0</v>
      </c>
      <c r="Y396">
        <v>0</v>
      </c>
      <c r="Z396">
        <v>0</v>
      </c>
      <c r="AA396">
        <v>0</v>
      </c>
      <c r="AB396">
        <v>0</v>
      </c>
      <c r="AC396">
        <v>0</v>
      </c>
      <c r="AD396">
        <v>0</v>
      </c>
      <c r="AE396">
        <v>0</v>
      </c>
      <c r="AF396">
        <v>0</v>
      </c>
      <c r="AG396">
        <v>0</v>
      </c>
      <c r="AH396">
        <v>0</v>
      </c>
      <c r="AI396">
        <v>0</v>
      </c>
      <c r="AJ396">
        <v>0</v>
      </c>
      <c r="AK396">
        <v>0</v>
      </c>
      <c r="AL396">
        <v>0</v>
      </c>
      <c r="AM396">
        <v>0</v>
      </c>
      <c r="AN396">
        <v>0</v>
      </c>
      <c r="AO396">
        <v>0</v>
      </c>
      <c r="AP396">
        <v>0</v>
      </c>
      <c r="AQ396">
        <v>0</v>
      </c>
      <c r="AR396">
        <v>0</v>
      </c>
      <c r="AS396">
        <v>0</v>
      </c>
      <c r="AT396">
        <v>0</v>
      </c>
    </row>
    <row r="397" spans="1:46" x14ac:dyDescent="0.45">
      <c r="A397" t="s">
        <v>10</v>
      </c>
      <c r="B397">
        <v>1</v>
      </c>
      <c r="C397">
        <v>3</v>
      </c>
      <c r="D397">
        <v>7019</v>
      </c>
      <c r="E397">
        <v>0</v>
      </c>
      <c r="F397">
        <v>0</v>
      </c>
      <c r="G397">
        <v>0</v>
      </c>
      <c r="H397">
        <v>0</v>
      </c>
      <c r="I397">
        <v>0</v>
      </c>
      <c r="J397">
        <v>0</v>
      </c>
      <c r="K397">
        <v>0</v>
      </c>
      <c r="L397">
        <v>0</v>
      </c>
      <c r="M397">
        <v>0</v>
      </c>
      <c r="N397">
        <v>3476.41</v>
      </c>
      <c r="O397">
        <v>0</v>
      </c>
      <c r="P397">
        <v>3266.96</v>
      </c>
      <c r="Q397">
        <v>583.51</v>
      </c>
      <c r="R397">
        <v>0</v>
      </c>
      <c r="S397">
        <v>0</v>
      </c>
      <c r="T397">
        <v>0</v>
      </c>
      <c r="U397">
        <v>0</v>
      </c>
      <c r="V397">
        <v>0</v>
      </c>
      <c r="W397">
        <v>0</v>
      </c>
      <c r="X397">
        <v>0</v>
      </c>
      <c r="Y397">
        <v>0</v>
      </c>
      <c r="Z397">
        <v>0</v>
      </c>
      <c r="AA397">
        <v>0</v>
      </c>
      <c r="AB397">
        <v>0</v>
      </c>
      <c r="AC397">
        <v>0</v>
      </c>
      <c r="AD397">
        <v>0</v>
      </c>
      <c r="AE397">
        <v>0</v>
      </c>
      <c r="AF397">
        <v>0</v>
      </c>
      <c r="AG397">
        <v>0</v>
      </c>
      <c r="AH397">
        <v>0</v>
      </c>
      <c r="AI397">
        <v>0</v>
      </c>
      <c r="AJ397">
        <v>0</v>
      </c>
      <c r="AK397">
        <v>0</v>
      </c>
      <c r="AL397">
        <v>0</v>
      </c>
      <c r="AM397">
        <v>0</v>
      </c>
      <c r="AN397">
        <v>0</v>
      </c>
      <c r="AO397">
        <v>0</v>
      </c>
      <c r="AP397">
        <v>0</v>
      </c>
      <c r="AQ397">
        <v>0</v>
      </c>
      <c r="AR397">
        <v>0</v>
      </c>
      <c r="AS397">
        <v>0</v>
      </c>
      <c r="AT397">
        <v>0</v>
      </c>
    </row>
    <row r="398" spans="1:46" x14ac:dyDescent="0.45">
      <c r="A398" t="s">
        <v>10</v>
      </c>
      <c r="B398">
        <v>1</v>
      </c>
      <c r="C398">
        <v>3</v>
      </c>
      <c r="D398">
        <v>7021</v>
      </c>
      <c r="E398">
        <v>0</v>
      </c>
      <c r="F398">
        <v>0</v>
      </c>
      <c r="G398">
        <v>0</v>
      </c>
      <c r="H398">
        <v>0</v>
      </c>
      <c r="I398">
        <v>100</v>
      </c>
      <c r="J398">
        <v>0</v>
      </c>
      <c r="K398">
        <v>0</v>
      </c>
      <c r="L398">
        <v>369.13</v>
      </c>
      <c r="M398">
        <v>0</v>
      </c>
      <c r="N398">
        <v>0</v>
      </c>
      <c r="O398">
        <v>478.55</v>
      </c>
      <c r="P398">
        <v>0</v>
      </c>
      <c r="Q398">
        <v>368.28</v>
      </c>
      <c r="R398">
        <v>0</v>
      </c>
      <c r="S398">
        <v>0</v>
      </c>
      <c r="T398">
        <v>0</v>
      </c>
      <c r="U398">
        <v>0</v>
      </c>
      <c r="V398">
        <v>0</v>
      </c>
      <c r="W398">
        <v>0</v>
      </c>
      <c r="X398">
        <v>0</v>
      </c>
      <c r="Y398">
        <v>0</v>
      </c>
      <c r="Z398">
        <v>0</v>
      </c>
      <c r="AA398">
        <v>0</v>
      </c>
      <c r="AB398">
        <v>0</v>
      </c>
      <c r="AC398">
        <v>0</v>
      </c>
      <c r="AD398">
        <v>0</v>
      </c>
      <c r="AE398">
        <v>0</v>
      </c>
      <c r="AF398">
        <v>0</v>
      </c>
      <c r="AG398">
        <v>0</v>
      </c>
      <c r="AH398">
        <v>0</v>
      </c>
      <c r="AI398">
        <v>0</v>
      </c>
      <c r="AJ398">
        <v>0</v>
      </c>
      <c r="AK398">
        <v>0</v>
      </c>
      <c r="AL398">
        <v>0</v>
      </c>
      <c r="AM398">
        <v>0</v>
      </c>
      <c r="AN398">
        <v>0</v>
      </c>
      <c r="AO398">
        <v>0</v>
      </c>
      <c r="AP398">
        <v>0</v>
      </c>
      <c r="AQ398">
        <v>0</v>
      </c>
      <c r="AR398">
        <v>0</v>
      </c>
      <c r="AS398">
        <v>0</v>
      </c>
      <c r="AT398">
        <v>0</v>
      </c>
    </row>
    <row r="399" spans="1:46" x14ac:dyDescent="0.45">
      <c r="A399" t="s">
        <v>10</v>
      </c>
      <c r="B399">
        <v>1</v>
      </c>
      <c r="C399">
        <v>3</v>
      </c>
      <c r="D399">
        <v>7023</v>
      </c>
      <c r="E399">
        <v>0</v>
      </c>
      <c r="F399">
        <v>0</v>
      </c>
      <c r="G399">
        <v>0</v>
      </c>
      <c r="H399">
        <v>0</v>
      </c>
      <c r="I399">
        <v>0</v>
      </c>
      <c r="J399">
        <v>344.16</v>
      </c>
      <c r="K399">
        <v>0</v>
      </c>
      <c r="L399">
        <v>0</v>
      </c>
      <c r="M399">
        <v>0</v>
      </c>
      <c r="N399">
        <v>0</v>
      </c>
      <c r="O399">
        <v>1865.25</v>
      </c>
      <c r="P399">
        <v>383.59</v>
      </c>
      <c r="Q399">
        <v>358.45</v>
      </c>
      <c r="R399">
        <v>0</v>
      </c>
      <c r="S399">
        <v>0</v>
      </c>
      <c r="T399">
        <v>0</v>
      </c>
      <c r="U399">
        <v>0</v>
      </c>
      <c r="V399">
        <v>0</v>
      </c>
      <c r="W399">
        <v>0</v>
      </c>
      <c r="X399">
        <v>0</v>
      </c>
      <c r="Y399">
        <v>0</v>
      </c>
      <c r="Z399">
        <v>0</v>
      </c>
      <c r="AA399">
        <v>0</v>
      </c>
      <c r="AB399">
        <v>0</v>
      </c>
      <c r="AC399">
        <v>0</v>
      </c>
      <c r="AD399">
        <v>0</v>
      </c>
      <c r="AE399">
        <v>0</v>
      </c>
      <c r="AF399">
        <v>0</v>
      </c>
      <c r="AG399">
        <v>0</v>
      </c>
      <c r="AH399">
        <v>0</v>
      </c>
      <c r="AI399">
        <v>0</v>
      </c>
      <c r="AJ399">
        <v>0</v>
      </c>
      <c r="AK399">
        <v>0</v>
      </c>
      <c r="AL399">
        <v>0</v>
      </c>
      <c r="AM399">
        <v>0</v>
      </c>
      <c r="AN399">
        <v>0</v>
      </c>
      <c r="AO399">
        <v>0</v>
      </c>
      <c r="AP399">
        <v>0</v>
      </c>
      <c r="AQ399">
        <v>0</v>
      </c>
      <c r="AR399">
        <v>0</v>
      </c>
      <c r="AS399">
        <v>0</v>
      </c>
      <c r="AT399">
        <v>0</v>
      </c>
    </row>
    <row r="400" spans="1:46" x14ac:dyDescent="0.45">
      <c r="A400" t="s">
        <v>10</v>
      </c>
      <c r="B400">
        <v>1</v>
      </c>
      <c r="C400">
        <v>3</v>
      </c>
      <c r="D400">
        <v>7024</v>
      </c>
      <c r="E400">
        <v>0</v>
      </c>
      <c r="F400">
        <v>0</v>
      </c>
      <c r="G400">
        <v>0</v>
      </c>
      <c r="H400">
        <v>0</v>
      </c>
      <c r="I400">
        <v>0</v>
      </c>
      <c r="J400">
        <v>0</v>
      </c>
      <c r="K400">
        <v>0</v>
      </c>
      <c r="L400">
        <v>0</v>
      </c>
      <c r="M400">
        <v>0</v>
      </c>
      <c r="N400">
        <v>3000</v>
      </c>
      <c r="O400">
        <v>632.41999999999996</v>
      </c>
      <c r="P400">
        <v>0</v>
      </c>
      <c r="Q400">
        <v>0</v>
      </c>
      <c r="R400">
        <v>0</v>
      </c>
      <c r="S400">
        <v>0</v>
      </c>
      <c r="T400">
        <v>0</v>
      </c>
      <c r="U400">
        <v>0</v>
      </c>
      <c r="V400">
        <v>0</v>
      </c>
      <c r="W400">
        <v>0</v>
      </c>
      <c r="X400">
        <v>0</v>
      </c>
      <c r="Y400">
        <v>0</v>
      </c>
      <c r="Z400">
        <v>0</v>
      </c>
      <c r="AA400">
        <v>0</v>
      </c>
      <c r="AB400">
        <v>0</v>
      </c>
      <c r="AC400">
        <v>0</v>
      </c>
      <c r="AD400">
        <v>0</v>
      </c>
      <c r="AE400">
        <v>0</v>
      </c>
      <c r="AF400">
        <v>0</v>
      </c>
      <c r="AG400">
        <v>0</v>
      </c>
      <c r="AH400">
        <v>0</v>
      </c>
      <c r="AI400">
        <v>0</v>
      </c>
      <c r="AJ400">
        <v>0</v>
      </c>
      <c r="AK400">
        <v>0</v>
      </c>
      <c r="AL400">
        <v>0</v>
      </c>
      <c r="AM400">
        <v>0</v>
      </c>
      <c r="AN400">
        <v>0</v>
      </c>
      <c r="AO400">
        <v>0</v>
      </c>
      <c r="AP400">
        <v>0</v>
      </c>
      <c r="AQ400">
        <v>0</v>
      </c>
      <c r="AR400">
        <v>0</v>
      </c>
      <c r="AS400">
        <v>0</v>
      </c>
      <c r="AT400">
        <v>0</v>
      </c>
    </row>
    <row r="401" spans="1:46" x14ac:dyDescent="0.45">
      <c r="A401" t="s">
        <v>10</v>
      </c>
      <c r="B401">
        <v>1</v>
      </c>
      <c r="C401">
        <v>3</v>
      </c>
      <c r="D401">
        <v>7025</v>
      </c>
      <c r="E401">
        <v>0</v>
      </c>
      <c r="F401">
        <v>0</v>
      </c>
      <c r="G401">
        <v>0</v>
      </c>
      <c r="H401">
        <v>0</v>
      </c>
      <c r="I401">
        <v>0</v>
      </c>
      <c r="J401">
        <v>0</v>
      </c>
      <c r="K401">
        <v>0</v>
      </c>
      <c r="L401">
        <v>0</v>
      </c>
      <c r="M401">
        <v>0</v>
      </c>
      <c r="N401">
        <v>0</v>
      </c>
      <c r="O401">
        <v>0</v>
      </c>
      <c r="P401">
        <v>1349.63</v>
      </c>
      <c r="Q401">
        <v>386.04</v>
      </c>
      <c r="R401">
        <v>0</v>
      </c>
      <c r="S401">
        <v>0</v>
      </c>
      <c r="T401">
        <v>0</v>
      </c>
      <c r="U401">
        <v>0</v>
      </c>
      <c r="V401">
        <v>0</v>
      </c>
      <c r="W401">
        <v>0</v>
      </c>
      <c r="X401">
        <v>0</v>
      </c>
      <c r="Y401">
        <v>0</v>
      </c>
      <c r="Z401">
        <v>0</v>
      </c>
      <c r="AA401">
        <v>0</v>
      </c>
      <c r="AB401">
        <v>0</v>
      </c>
      <c r="AC401">
        <v>0</v>
      </c>
      <c r="AD401">
        <v>0</v>
      </c>
      <c r="AE401">
        <v>0</v>
      </c>
      <c r="AF401">
        <v>0</v>
      </c>
      <c r="AG401">
        <v>0</v>
      </c>
      <c r="AH401">
        <v>0</v>
      </c>
      <c r="AI401">
        <v>0</v>
      </c>
      <c r="AJ401">
        <v>0</v>
      </c>
      <c r="AK401">
        <v>0</v>
      </c>
      <c r="AL401">
        <v>0</v>
      </c>
      <c r="AM401">
        <v>0</v>
      </c>
      <c r="AN401">
        <v>0</v>
      </c>
      <c r="AO401">
        <v>0</v>
      </c>
      <c r="AP401">
        <v>0</v>
      </c>
      <c r="AQ401">
        <v>0</v>
      </c>
      <c r="AR401">
        <v>0</v>
      </c>
      <c r="AS401">
        <v>0</v>
      </c>
      <c r="AT401">
        <v>0</v>
      </c>
    </row>
    <row r="402" spans="1:46" x14ac:dyDescent="0.45">
      <c r="A402" t="s">
        <v>10</v>
      </c>
      <c r="B402">
        <v>1</v>
      </c>
      <c r="C402">
        <v>3</v>
      </c>
      <c r="D402">
        <v>7026</v>
      </c>
      <c r="E402">
        <v>0</v>
      </c>
      <c r="F402">
        <v>0</v>
      </c>
      <c r="G402">
        <v>0</v>
      </c>
      <c r="H402">
        <v>0</v>
      </c>
      <c r="I402">
        <v>0</v>
      </c>
      <c r="J402">
        <v>0</v>
      </c>
      <c r="K402">
        <v>0</v>
      </c>
      <c r="L402">
        <v>2795.25</v>
      </c>
      <c r="M402">
        <v>0</v>
      </c>
      <c r="N402">
        <v>0</v>
      </c>
      <c r="O402">
        <v>0</v>
      </c>
      <c r="P402">
        <v>1100</v>
      </c>
      <c r="Q402">
        <v>452.28</v>
      </c>
      <c r="R402">
        <v>0</v>
      </c>
      <c r="S402">
        <v>0</v>
      </c>
      <c r="T402">
        <v>0</v>
      </c>
      <c r="U402">
        <v>0</v>
      </c>
      <c r="V402">
        <v>0</v>
      </c>
      <c r="W402">
        <v>0</v>
      </c>
      <c r="X402">
        <v>0</v>
      </c>
      <c r="Y402">
        <v>0</v>
      </c>
      <c r="Z402">
        <v>0</v>
      </c>
      <c r="AA402">
        <v>0</v>
      </c>
      <c r="AB402">
        <v>0</v>
      </c>
      <c r="AC402">
        <v>0</v>
      </c>
      <c r="AD402">
        <v>0</v>
      </c>
      <c r="AE402">
        <v>0</v>
      </c>
      <c r="AF402">
        <v>0</v>
      </c>
      <c r="AG402">
        <v>0</v>
      </c>
      <c r="AH402">
        <v>0</v>
      </c>
      <c r="AI402">
        <v>0</v>
      </c>
      <c r="AJ402">
        <v>0</v>
      </c>
      <c r="AK402">
        <v>0</v>
      </c>
      <c r="AL402">
        <v>0</v>
      </c>
      <c r="AM402">
        <v>0</v>
      </c>
      <c r="AN402">
        <v>0</v>
      </c>
      <c r="AO402">
        <v>0</v>
      </c>
      <c r="AP402">
        <v>0</v>
      </c>
      <c r="AQ402">
        <v>0</v>
      </c>
      <c r="AR402">
        <v>0</v>
      </c>
      <c r="AS402">
        <v>0</v>
      </c>
      <c r="AT402">
        <v>0</v>
      </c>
    </row>
    <row r="403" spans="1:46" x14ac:dyDescent="0.45">
      <c r="A403" t="s">
        <v>10</v>
      </c>
      <c r="B403">
        <v>1</v>
      </c>
      <c r="C403">
        <v>3</v>
      </c>
      <c r="D403">
        <v>7027</v>
      </c>
      <c r="E403">
        <v>0</v>
      </c>
      <c r="F403">
        <v>0</v>
      </c>
      <c r="G403">
        <v>0</v>
      </c>
      <c r="H403">
        <v>0</v>
      </c>
      <c r="I403">
        <v>0</v>
      </c>
      <c r="J403">
        <v>1486.88</v>
      </c>
      <c r="K403">
        <v>0</v>
      </c>
      <c r="L403">
        <v>0</v>
      </c>
      <c r="M403">
        <v>0</v>
      </c>
      <c r="N403">
        <v>569</v>
      </c>
      <c r="O403">
        <v>661.53</v>
      </c>
      <c r="P403">
        <v>0</v>
      </c>
      <c r="Q403">
        <v>0</v>
      </c>
      <c r="R403">
        <v>0</v>
      </c>
      <c r="S403">
        <v>0</v>
      </c>
      <c r="T403">
        <v>0</v>
      </c>
      <c r="U403">
        <v>0</v>
      </c>
      <c r="V403">
        <v>0</v>
      </c>
      <c r="W403">
        <v>0</v>
      </c>
      <c r="X403">
        <v>0</v>
      </c>
      <c r="Y403">
        <v>0</v>
      </c>
      <c r="Z403">
        <v>0</v>
      </c>
      <c r="AA403">
        <v>0</v>
      </c>
      <c r="AB403">
        <v>0</v>
      </c>
      <c r="AC403">
        <v>0</v>
      </c>
      <c r="AD403">
        <v>0</v>
      </c>
      <c r="AE403">
        <v>0</v>
      </c>
      <c r="AF403">
        <v>0</v>
      </c>
      <c r="AG403">
        <v>0</v>
      </c>
      <c r="AH403">
        <v>0</v>
      </c>
      <c r="AI403">
        <v>0</v>
      </c>
      <c r="AJ403">
        <v>0</v>
      </c>
      <c r="AK403">
        <v>0</v>
      </c>
      <c r="AL403">
        <v>0</v>
      </c>
      <c r="AM403">
        <v>0</v>
      </c>
      <c r="AN403">
        <v>0</v>
      </c>
      <c r="AO403">
        <v>0</v>
      </c>
      <c r="AP403">
        <v>0</v>
      </c>
      <c r="AQ403">
        <v>0</v>
      </c>
      <c r="AR403">
        <v>0</v>
      </c>
      <c r="AS403">
        <v>0</v>
      </c>
      <c r="AT403">
        <v>0</v>
      </c>
    </row>
    <row r="404" spans="1:46" x14ac:dyDescent="0.45">
      <c r="A404" t="s">
        <v>10</v>
      </c>
      <c r="B404">
        <v>1</v>
      </c>
      <c r="C404">
        <v>3</v>
      </c>
      <c r="D404">
        <v>7028</v>
      </c>
      <c r="E404">
        <v>0</v>
      </c>
      <c r="F404">
        <v>0</v>
      </c>
      <c r="G404">
        <v>0</v>
      </c>
      <c r="H404">
        <v>0</v>
      </c>
      <c r="I404">
        <v>0</v>
      </c>
      <c r="J404">
        <v>0</v>
      </c>
      <c r="K404">
        <v>0</v>
      </c>
      <c r="L404">
        <v>0</v>
      </c>
      <c r="M404">
        <v>0</v>
      </c>
      <c r="N404">
        <v>0</v>
      </c>
      <c r="O404">
        <v>0</v>
      </c>
      <c r="P404">
        <v>502.59</v>
      </c>
      <c r="Q404">
        <v>396.28</v>
      </c>
      <c r="R404">
        <v>0</v>
      </c>
      <c r="S404">
        <v>0</v>
      </c>
      <c r="T404">
        <v>0</v>
      </c>
      <c r="U404">
        <v>0</v>
      </c>
      <c r="V404">
        <v>0</v>
      </c>
      <c r="W404">
        <v>0</v>
      </c>
      <c r="X404">
        <v>0</v>
      </c>
      <c r="Y404">
        <v>0</v>
      </c>
      <c r="Z404">
        <v>0</v>
      </c>
      <c r="AA404">
        <v>0</v>
      </c>
      <c r="AB404">
        <v>0</v>
      </c>
      <c r="AC404">
        <v>0</v>
      </c>
      <c r="AD404">
        <v>0</v>
      </c>
      <c r="AE404">
        <v>0</v>
      </c>
      <c r="AF404">
        <v>0</v>
      </c>
      <c r="AG404">
        <v>0</v>
      </c>
      <c r="AH404">
        <v>0</v>
      </c>
      <c r="AI404">
        <v>0</v>
      </c>
      <c r="AJ404">
        <v>0</v>
      </c>
      <c r="AK404">
        <v>0</v>
      </c>
      <c r="AL404">
        <v>0</v>
      </c>
      <c r="AM404">
        <v>0</v>
      </c>
      <c r="AN404">
        <v>0</v>
      </c>
      <c r="AO404">
        <v>0</v>
      </c>
      <c r="AP404">
        <v>0</v>
      </c>
      <c r="AQ404">
        <v>0</v>
      </c>
      <c r="AR404">
        <v>0</v>
      </c>
      <c r="AS404">
        <v>0</v>
      </c>
      <c r="AT404">
        <v>0</v>
      </c>
    </row>
    <row r="405" spans="1:46" x14ac:dyDescent="0.45">
      <c r="A405" t="s">
        <v>10</v>
      </c>
      <c r="B405">
        <v>1</v>
      </c>
      <c r="C405">
        <v>3</v>
      </c>
      <c r="D405">
        <v>7032</v>
      </c>
      <c r="E405">
        <v>0</v>
      </c>
      <c r="F405">
        <v>0</v>
      </c>
      <c r="G405">
        <v>0</v>
      </c>
      <c r="H405">
        <v>0</v>
      </c>
      <c r="I405">
        <v>9512.2900000000009</v>
      </c>
      <c r="J405">
        <v>10642.77</v>
      </c>
      <c r="K405">
        <v>1902.59</v>
      </c>
      <c r="L405">
        <v>1263.6400000000001</v>
      </c>
      <c r="M405">
        <v>0</v>
      </c>
      <c r="N405">
        <v>0</v>
      </c>
      <c r="O405">
        <v>57.49</v>
      </c>
      <c r="P405">
        <v>7917.87</v>
      </c>
      <c r="Q405">
        <v>-100</v>
      </c>
      <c r="R405">
        <v>0</v>
      </c>
      <c r="S405">
        <v>0</v>
      </c>
      <c r="T405">
        <v>0</v>
      </c>
      <c r="U405">
        <v>0</v>
      </c>
      <c r="V405">
        <v>0</v>
      </c>
      <c r="W405">
        <v>0</v>
      </c>
      <c r="X405">
        <v>0</v>
      </c>
      <c r="Y405">
        <v>0</v>
      </c>
      <c r="Z405">
        <v>0</v>
      </c>
      <c r="AA405">
        <v>0</v>
      </c>
      <c r="AB405">
        <v>0</v>
      </c>
      <c r="AC405">
        <v>0</v>
      </c>
      <c r="AD405">
        <v>0</v>
      </c>
      <c r="AE405">
        <v>0</v>
      </c>
      <c r="AF405">
        <v>0</v>
      </c>
      <c r="AG405">
        <v>0</v>
      </c>
      <c r="AH405">
        <v>0</v>
      </c>
      <c r="AI405">
        <v>0</v>
      </c>
      <c r="AJ405">
        <v>0</v>
      </c>
      <c r="AK405">
        <v>0</v>
      </c>
      <c r="AL405">
        <v>0</v>
      </c>
      <c r="AM405">
        <v>0</v>
      </c>
      <c r="AN405">
        <v>0</v>
      </c>
      <c r="AO405">
        <v>0</v>
      </c>
      <c r="AP405">
        <v>0</v>
      </c>
      <c r="AQ405">
        <v>0</v>
      </c>
      <c r="AR405">
        <v>0</v>
      </c>
      <c r="AS405">
        <v>0</v>
      </c>
      <c r="AT405">
        <v>0</v>
      </c>
    </row>
    <row r="406" spans="1:46" x14ac:dyDescent="0.45">
      <c r="A406" t="s">
        <v>10</v>
      </c>
      <c r="B406">
        <v>1</v>
      </c>
      <c r="C406">
        <v>3</v>
      </c>
      <c r="D406">
        <v>7033</v>
      </c>
      <c r="E406">
        <v>0</v>
      </c>
      <c r="F406">
        <v>0</v>
      </c>
      <c r="G406">
        <v>0</v>
      </c>
      <c r="H406">
        <v>0</v>
      </c>
      <c r="I406">
        <v>0</v>
      </c>
      <c r="J406">
        <v>0</v>
      </c>
      <c r="K406">
        <v>190.44</v>
      </c>
      <c r="L406">
        <v>0</v>
      </c>
      <c r="M406">
        <v>0</v>
      </c>
      <c r="N406">
        <v>240.28</v>
      </c>
      <c r="O406">
        <v>0</v>
      </c>
      <c r="P406">
        <v>344.93</v>
      </c>
      <c r="Q406">
        <v>447.42</v>
      </c>
      <c r="R406">
        <v>0</v>
      </c>
      <c r="S406">
        <v>0</v>
      </c>
      <c r="T406">
        <v>0</v>
      </c>
      <c r="U406">
        <v>0</v>
      </c>
      <c r="V406">
        <v>0</v>
      </c>
      <c r="W406">
        <v>0</v>
      </c>
      <c r="X406">
        <v>0</v>
      </c>
      <c r="Y406">
        <v>0</v>
      </c>
      <c r="Z406">
        <v>0</v>
      </c>
      <c r="AA406">
        <v>0</v>
      </c>
      <c r="AB406">
        <v>0</v>
      </c>
      <c r="AC406">
        <v>0</v>
      </c>
      <c r="AD406">
        <v>0</v>
      </c>
      <c r="AE406">
        <v>0</v>
      </c>
      <c r="AF406">
        <v>0</v>
      </c>
      <c r="AG406">
        <v>0</v>
      </c>
      <c r="AH406">
        <v>0</v>
      </c>
      <c r="AI406">
        <v>0</v>
      </c>
      <c r="AJ406">
        <v>0</v>
      </c>
      <c r="AK406">
        <v>0</v>
      </c>
      <c r="AL406">
        <v>0</v>
      </c>
      <c r="AM406">
        <v>0</v>
      </c>
      <c r="AN406">
        <v>0</v>
      </c>
      <c r="AO406">
        <v>0</v>
      </c>
      <c r="AP406">
        <v>0</v>
      </c>
      <c r="AQ406">
        <v>0</v>
      </c>
      <c r="AR406">
        <v>0</v>
      </c>
      <c r="AS406">
        <v>0</v>
      </c>
      <c r="AT406">
        <v>0</v>
      </c>
    </row>
    <row r="407" spans="1:46" x14ac:dyDescent="0.45">
      <c r="A407" t="s">
        <v>10</v>
      </c>
      <c r="B407">
        <v>1</v>
      </c>
      <c r="C407">
        <v>3</v>
      </c>
      <c r="D407">
        <v>7034</v>
      </c>
      <c r="E407">
        <v>0</v>
      </c>
      <c r="F407">
        <v>0</v>
      </c>
      <c r="G407">
        <v>0</v>
      </c>
      <c r="H407">
        <v>0</v>
      </c>
      <c r="I407">
        <v>395.07</v>
      </c>
      <c r="J407">
        <v>184.37</v>
      </c>
      <c r="K407">
        <v>23.56</v>
      </c>
      <c r="L407">
        <v>479.79</v>
      </c>
      <c r="M407">
        <v>0</v>
      </c>
      <c r="N407">
        <v>325.33999999999997</v>
      </c>
      <c r="O407">
        <v>831.89</v>
      </c>
      <c r="P407">
        <v>727.54</v>
      </c>
      <c r="Q407">
        <v>1949.75</v>
      </c>
      <c r="R407">
        <v>0</v>
      </c>
      <c r="S407">
        <v>0</v>
      </c>
      <c r="T407">
        <v>0</v>
      </c>
      <c r="U407">
        <v>0</v>
      </c>
      <c r="V407">
        <v>0</v>
      </c>
      <c r="W407">
        <v>0</v>
      </c>
      <c r="X407">
        <v>0</v>
      </c>
      <c r="Y407">
        <v>0</v>
      </c>
      <c r="Z407">
        <v>0</v>
      </c>
      <c r="AA407">
        <v>0</v>
      </c>
      <c r="AB407">
        <v>0</v>
      </c>
      <c r="AC407">
        <v>0</v>
      </c>
      <c r="AD407">
        <v>0</v>
      </c>
      <c r="AE407">
        <v>0</v>
      </c>
      <c r="AF407">
        <v>0</v>
      </c>
      <c r="AG407">
        <v>0</v>
      </c>
      <c r="AH407">
        <v>0</v>
      </c>
      <c r="AI407">
        <v>0</v>
      </c>
      <c r="AJ407">
        <v>0</v>
      </c>
      <c r="AK407">
        <v>0</v>
      </c>
      <c r="AL407">
        <v>0</v>
      </c>
      <c r="AM407">
        <v>0</v>
      </c>
      <c r="AN407">
        <v>0</v>
      </c>
      <c r="AO407">
        <v>0</v>
      </c>
      <c r="AP407">
        <v>0</v>
      </c>
      <c r="AQ407">
        <v>0</v>
      </c>
      <c r="AR407">
        <v>0</v>
      </c>
      <c r="AS407">
        <v>0</v>
      </c>
      <c r="AT407">
        <v>0</v>
      </c>
    </row>
    <row r="408" spans="1:46" x14ac:dyDescent="0.45">
      <c r="A408" t="s">
        <v>10</v>
      </c>
      <c r="B408">
        <v>1</v>
      </c>
      <c r="C408">
        <v>3</v>
      </c>
      <c r="D408">
        <v>7035</v>
      </c>
      <c r="E408">
        <v>0</v>
      </c>
      <c r="F408">
        <v>0</v>
      </c>
      <c r="G408">
        <v>0</v>
      </c>
      <c r="H408">
        <v>0</v>
      </c>
      <c r="I408">
        <v>0</v>
      </c>
      <c r="J408">
        <v>100</v>
      </c>
      <c r="K408">
        <v>0</v>
      </c>
      <c r="L408">
        <v>0</v>
      </c>
      <c r="M408">
        <v>0</v>
      </c>
      <c r="N408">
        <v>0</v>
      </c>
      <c r="O408">
        <v>90.75</v>
      </c>
      <c r="P408">
        <v>0</v>
      </c>
      <c r="Q408">
        <v>192.11</v>
      </c>
      <c r="R408">
        <v>0</v>
      </c>
      <c r="S408">
        <v>0</v>
      </c>
      <c r="T408">
        <v>0</v>
      </c>
      <c r="U408">
        <v>0</v>
      </c>
      <c r="V408">
        <v>0</v>
      </c>
      <c r="W408">
        <v>0</v>
      </c>
      <c r="X408">
        <v>0</v>
      </c>
      <c r="Y408">
        <v>0</v>
      </c>
      <c r="Z408">
        <v>0</v>
      </c>
      <c r="AA408">
        <v>0</v>
      </c>
      <c r="AB408">
        <v>0</v>
      </c>
      <c r="AC408">
        <v>0</v>
      </c>
      <c r="AD408">
        <v>0</v>
      </c>
      <c r="AE408">
        <v>0</v>
      </c>
      <c r="AF408">
        <v>0</v>
      </c>
      <c r="AG408">
        <v>0</v>
      </c>
      <c r="AH408">
        <v>0</v>
      </c>
      <c r="AI408">
        <v>0</v>
      </c>
      <c r="AJ408">
        <v>0</v>
      </c>
      <c r="AK408">
        <v>0</v>
      </c>
      <c r="AL408">
        <v>0</v>
      </c>
      <c r="AM408">
        <v>0</v>
      </c>
      <c r="AN408">
        <v>0</v>
      </c>
      <c r="AO408">
        <v>0</v>
      </c>
      <c r="AP408">
        <v>0</v>
      </c>
      <c r="AQ408">
        <v>0</v>
      </c>
      <c r="AR408">
        <v>0</v>
      </c>
      <c r="AS408">
        <v>0</v>
      </c>
      <c r="AT408">
        <v>0</v>
      </c>
    </row>
    <row r="409" spans="1:46" x14ac:dyDescent="0.45">
      <c r="A409" t="s">
        <v>10</v>
      </c>
      <c r="B409">
        <v>1</v>
      </c>
      <c r="C409">
        <v>3</v>
      </c>
      <c r="D409">
        <v>7036</v>
      </c>
      <c r="E409">
        <v>0</v>
      </c>
      <c r="F409">
        <v>0</v>
      </c>
      <c r="G409">
        <v>0</v>
      </c>
      <c r="H409">
        <v>0</v>
      </c>
      <c r="I409">
        <v>0</v>
      </c>
      <c r="J409">
        <v>263.51</v>
      </c>
      <c r="K409">
        <v>0</v>
      </c>
      <c r="L409">
        <v>0</v>
      </c>
      <c r="M409">
        <v>0</v>
      </c>
      <c r="N409">
        <v>0</v>
      </c>
      <c r="O409">
        <v>6714.54</v>
      </c>
      <c r="P409">
        <v>0</v>
      </c>
      <c r="Q409">
        <v>2000</v>
      </c>
      <c r="R409">
        <v>0</v>
      </c>
      <c r="S409">
        <v>0</v>
      </c>
      <c r="T409">
        <v>0</v>
      </c>
      <c r="U409">
        <v>0</v>
      </c>
      <c r="V409">
        <v>0</v>
      </c>
      <c r="W409">
        <v>0</v>
      </c>
      <c r="X409">
        <v>0</v>
      </c>
      <c r="Y409">
        <v>0</v>
      </c>
      <c r="Z409">
        <v>0</v>
      </c>
      <c r="AA409">
        <v>0</v>
      </c>
      <c r="AB409">
        <v>0</v>
      </c>
      <c r="AC409">
        <v>0</v>
      </c>
      <c r="AD409">
        <v>0</v>
      </c>
      <c r="AE409">
        <v>0</v>
      </c>
      <c r="AF409">
        <v>0</v>
      </c>
      <c r="AG409">
        <v>0</v>
      </c>
      <c r="AH409">
        <v>0</v>
      </c>
      <c r="AI409">
        <v>0</v>
      </c>
      <c r="AJ409">
        <v>0</v>
      </c>
      <c r="AK409">
        <v>0</v>
      </c>
      <c r="AL409">
        <v>0</v>
      </c>
      <c r="AM409">
        <v>0</v>
      </c>
      <c r="AN409">
        <v>0</v>
      </c>
      <c r="AO409">
        <v>0</v>
      </c>
      <c r="AP409">
        <v>0</v>
      </c>
      <c r="AQ409">
        <v>0</v>
      </c>
      <c r="AR409">
        <v>0</v>
      </c>
      <c r="AS409">
        <v>0</v>
      </c>
      <c r="AT409">
        <v>0</v>
      </c>
    </row>
    <row r="410" spans="1:46" x14ac:dyDescent="0.45">
      <c r="A410" t="s">
        <v>10</v>
      </c>
      <c r="B410">
        <v>1</v>
      </c>
      <c r="C410">
        <v>3</v>
      </c>
      <c r="D410">
        <v>7037</v>
      </c>
      <c r="E410">
        <v>0</v>
      </c>
      <c r="F410">
        <v>0</v>
      </c>
      <c r="G410">
        <v>0</v>
      </c>
      <c r="H410">
        <v>0</v>
      </c>
      <c r="I410">
        <v>0</v>
      </c>
      <c r="J410">
        <v>484.03</v>
      </c>
      <c r="K410">
        <v>227.2</v>
      </c>
      <c r="L410">
        <v>25</v>
      </c>
      <c r="M410">
        <v>286.58</v>
      </c>
      <c r="N410">
        <v>100</v>
      </c>
      <c r="O410">
        <v>326.92</v>
      </c>
      <c r="P410">
        <v>50</v>
      </c>
      <c r="Q410">
        <v>0</v>
      </c>
      <c r="R410">
        <v>0</v>
      </c>
      <c r="S410">
        <v>0</v>
      </c>
      <c r="T410">
        <v>0</v>
      </c>
      <c r="U410">
        <v>0</v>
      </c>
      <c r="V410">
        <v>0</v>
      </c>
      <c r="W410">
        <v>0</v>
      </c>
      <c r="X410">
        <v>0</v>
      </c>
      <c r="Y410">
        <v>0</v>
      </c>
      <c r="Z410">
        <v>0</v>
      </c>
      <c r="AA410">
        <v>0</v>
      </c>
      <c r="AB410">
        <v>0</v>
      </c>
      <c r="AC410">
        <v>0</v>
      </c>
      <c r="AD410">
        <v>0</v>
      </c>
      <c r="AE410">
        <v>0</v>
      </c>
      <c r="AF410">
        <v>0</v>
      </c>
      <c r="AG410">
        <v>0</v>
      </c>
      <c r="AH410">
        <v>0</v>
      </c>
      <c r="AI410">
        <v>0</v>
      </c>
      <c r="AJ410">
        <v>0</v>
      </c>
      <c r="AK410">
        <v>0</v>
      </c>
      <c r="AL410">
        <v>0</v>
      </c>
      <c r="AM410">
        <v>0</v>
      </c>
      <c r="AN410">
        <v>0</v>
      </c>
      <c r="AO410">
        <v>0</v>
      </c>
      <c r="AP410">
        <v>0</v>
      </c>
      <c r="AQ410">
        <v>0</v>
      </c>
      <c r="AR410">
        <v>0</v>
      </c>
      <c r="AS410">
        <v>0</v>
      </c>
      <c r="AT410">
        <v>0</v>
      </c>
    </row>
    <row r="411" spans="1:46" x14ac:dyDescent="0.45">
      <c r="A411" t="s">
        <v>10</v>
      </c>
      <c r="B411">
        <v>1</v>
      </c>
      <c r="C411">
        <v>3</v>
      </c>
      <c r="D411">
        <v>7039</v>
      </c>
      <c r="E411">
        <v>0</v>
      </c>
      <c r="F411">
        <v>0</v>
      </c>
      <c r="G411">
        <v>0</v>
      </c>
      <c r="H411">
        <v>0</v>
      </c>
      <c r="I411">
        <v>0</v>
      </c>
      <c r="J411">
        <v>40.6</v>
      </c>
      <c r="K411">
        <v>0</v>
      </c>
      <c r="L411">
        <v>0</v>
      </c>
      <c r="M411">
        <v>200</v>
      </c>
      <c r="N411">
        <v>0</v>
      </c>
      <c r="O411">
        <v>0</v>
      </c>
      <c r="P411">
        <v>0</v>
      </c>
      <c r="Q411">
        <v>-40.6</v>
      </c>
      <c r="R411">
        <v>0</v>
      </c>
      <c r="S411">
        <v>0</v>
      </c>
      <c r="T411">
        <v>0</v>
      </c>
      <c r="U411">
        <v>0</v>
      </c>
      <c r="V411">
        <v>0</v>
      </c>
      <c r="W411">
        <v>0</v>
      </c>
      <c r="X411">
        <v>0</v>
      </c>
      <c r="Y411">
        <v>0</v>
      </c>
      <c r="Z411">
        <v>0</v>
      </c>
      <c r="AA411">
        <v>0</v>
      </c>
      <c r="AB411">
        <v>0</v>
      </c>
      <c r="AC411">
        <v>0</v>
      </c>
      <c r="AD411">
        <v>0</v>
      </c>
      <c r="AE411">
        <v>0</v>
      </c>
      <c r="AF411">
        <v>0</v>
      </c>
      <c r="AG411">
        <v>0</v>
      </c>
      <c r="AH411">
        <v>0</v>
      </c>
      <c r="AI411">
        <v>0</v>
      </c>
      <c r="AJ411">
        <v>0</v>
      </c>
      <c r="AK411">
        <v>0</v>
      </c>
      <c r="AL411">
        <v>0</v>
      </c>
      <c r="AM411">
        <v>0</v>
      </c>
      <c r="AN411">
        <v>0</v>
      </c>
      <c r="AO411">
        <v>0</v>
      </c>
      <c r="AP411">
        <v>0</v>
      </c>
      <c r="AQ411">
        <v>0</v>
      </c>
      <c r="AR411">
        <v>0</v>
      </c>
      <c r="AS411">
        <v>0</v>
      </c>
      <c r="AT411">
        <v>0</v>
      </c>
    </row>
    <row r="412" spans="1:46" x14ac:dyDescent="0.45">
      <c r="A412" t="s">
        <v>10</v>
      </c>
      <c r="B412">
        <v>1</v>
      </c>
      <c r="C412">
        <v>3</v>
      </c>
      <c r="D412">
        <v>7040</v>
      </c>
      <c r="E412">
        <v>0</v>
      </c>
      <c r="F412">
        <v>0</v>
      </c>
      <c r="G412">
        <v>0</v>
      </c>
      <c r="H412">
        <v>0</v>
      </c>
      <c r="I412">
        <v>0</v>
      </c>
      <c r="J412">
        <v>183.93</v>
      </c>
      <c r="K412">
        <v>0</v>
      </c>
      <c r="L412">
        <v>0</v>
      </c>
      <c r="M412">
        <v>78.7</v>
      </c>
      <c r="N412">
        <v>0</v>
      </c>
      <c r="O412">
        <v>0</v>
      </c>
      <c r="P412">
        <v>0</v>
      </c>
      <c r="Q412">
        <v>475.72</v>
      </c>
      <c r="R412">
        <v>0</v>
      </c>
      <c r="S412">
        <v>0</v>
      </c>
      <c r="T412">
        <v>0</v>
      </c>
      <c r="U412">
        <v>0</v>
      </c>
      <c r="V412">
        <v>0</v>
      </c>
      <c r="W412">
        <v>0</v>
      </c>
      <c r="X412">
        <v>0</v>
      </c>
      <c r="Y412">
        <v>0</v>
      </c>
      <c r="Z412">
        <v>0</v>
      </c>
      <c r="AA412">
        <v>0</v>
      </c>
      <c r="AB412">
        <v>0</v>
      </c>
      <c r="AC412">
        <v>0</v>
      </c>
      <c r="AD412">
        <v>0</v>
      </c>
      <c r="AE412">
        <v>0</v>
      </c>
      <c r="AF412">
        <v>0</v>
      </c>
      <c r="AG412">
        <v>0</v>
      </c>
      <c r="AH412">
        <v>0</v>
      </c>
      <c r="AI412">
        <v>0</v>
      </c>
      <c r="AJ412">
        <v>0</v>
      </c>
      <c r="AK412">
        <v>0</v>
      </c>
      <c r="AL412">
        <v>0</v>
      </c>
      <c r="AM412">
        <v>0</v>
      </c>
      <c r="AN412">
        <v>0</v>
      </c>
      <c r="AO412">
        <v>0</v>
      </c>
      <c r="AP412">
        <v>0</v>
      </c>
      <c r="AQ412">
        <v>0</v>
      </c>
      <c r="AR412">
        <v>0</v>
      </c>
      <c r="AS412">
        <v>0</v>
      </c>
      <c r="AT412">
        <v>0</v>
      </c>
    </row>
    <row r="413" spans="1:46" x14ac:dyDescent="0.45">
      <c r="A413" t="s">
        <v>10</v>
      </c>
      <c r="B413">
        <v>1</v>
      </c>
      <c r="C413">
        <v>3</v>
      </c>
      <c r="D413">
        <v>7041</v>
      </c>
      <c r="E413">
        <v>0</v>
      </c>
      <c r="F413">
        <v>0</v>
      </c>
      <c r="G413">
        <v>0</v>
      </c>
      <c r="H413">
        <v>0</v>
      </c>
      <c r="I413">
        <v>0</v>
      </c>
      <c r="J413">
        <v>95.99</v>
      </c>
      <c r="K413">
        <v>0</v>
      </c>
      <c r="L413">
        <v>527.71</v>
      </c>
      <c r="M413">
        <v>0</v>
      </c>
      <c r="N413">
        <v>0</v>
      </c>
      <c r="O413">
        <v>57.49</v>
      </c>
      <c r="P413">
        <v>327.68</v>
      </c>
      <c r="Q413">
        <v>882.08</v>
      </c>
      <c r="R413">
        <v>0</v>
      </c>
      <c r="S413">
        <v>0</v>
      </c>
      <c r="T413">
        <v>0</v>
      </c>
      <c r="U413">
        <v>0</v>
      </c>
      <c r="V413">
        <v>0</v>
      </c>
      <c r="W413">
        <v>0</v>
      </c>
      <c r="X413">
        <v>0</v>
      </c>
      <c r="Y413">
        <v>0</v>
      </c>
      <c r="Z413">
        <v>0</v>
      </c>
      <c r="AA413">
        <v>0</v>
      </c>
      <c r="AB413">
        <v>0</v>
      </c>
      <c r="AC413">
        <v>0</v>
      </c>
      <c r="AD413">
        <v>0</v>
      </c>
      <c r="AE413">
        <v>0</v>
      </c>
      <c r="AF413">
        <v>0</v>
      </c>
      <c r="AG413">
        <v>0</v>
      </c>
      <c r="AH413">
        <v>0</v>
      </c>
      <c r="AI413">
        <v>0</v>
      </c>
      <c r="AJ413">
        <v>0</v>
      </c>
      <c r="AK413">
        <v>0</v>
      </c>
      <c r="AL413">
        <v>0</v>
      </c>
      <c r="AM413">
        <v>0</v>
      </c>
      <c r="AN413">
        <v>0</v>
      </c>
      <c r="AO413">
        <v>0</v>
      </c>
      <c r="AP413">
        <v>0</v>
      </c>
      <c r="AQ413">
        <v>0</v>
      </c>
      <c r="AR413">
        <v>0</v>
      </c>
      <c r="AS413">
        <v>0</v>
      </c>
      <c r="AT413">
        <v>0</v>
      </c>
    </row>
    <row r="414" spans="1:46" x14ac:dyDescent="0.45">
      <c r="A414" t="s">
        <v>10</v>
      </c>
      <c r="B414">
        <v>1</v>
      </c>
      <c r="C414">
        <v>3</v>
      </c>
      <c r="D414">
        <v>7043</v>
      </c>
      <c r="E414">
        <v>0</v>
      </c>
      <c r="F414">
        <v>0</v>
      </c>
      <c r="G414">
        <v>0</v>
      </c>
      <c r="H414">
        <v>0</v>
      </c>
      <c r="I414">
        <v>0</v>
      </c>
      <c r="J414">
        <v>0</v>
      </c>
      <c r="K414">
        <v>0</v>
      </c>
      <c r="L414">
        <v>0</v>
      </c>
      <c r="M414">
        <v>0</v>
      </c>
      <c r="N414">
        <v>0</v>
      </c>
      <c r="O414">
        <v>0</v>
      </c>
      <c r="P414">
        <v>0</v>
      </c>
      <c r="Q414">
        <v>396.28</v>
      </c>
      <c r="R414">
        <v>0</v>
      </c>
      <c r="S414">
        <v>0</v>
      </c>
      <c r="T414">
        <v>0</v>
      </c>
      <c r="U414">
        <v>0</v>
      </c>
      <c r="V414">
        <v>0</v>
      </c>
      <c r="W414">
        <v>0</v>
      </c>
      <c r="X414">
        <v>0</v>
      </c>
      <c r="Y414">
        <v>0</v>
      </c>
      <c r="Z414">
        <v>0</v>
      </c>
      <c r="AA414">
        <v>0</v>
      </c>
      <c r="AB414">
        <v>0</v>
      </c>
      <c r="AC414">
        <v>0</v>
      </c>
      <c r="AD414">
        <v>0</v>
      </c>
      <c r="AE414">
        <v>0</v>
      </c>
      <c r="AF414">
        <v>0</v>
      </c>
      <c r="AG414">
        <v>0</v>
      </c>
      <c r="AH414">
        <v>0</v>
      </c>
      <c r="AI414">
        <v>0</v>
      </c>
      <c r="AJ414">
        <v>0</v>
      </c>
      <c r="AK414">
        <v>0</v>
      </c>
      <c r="AL414">
        <v>0</v>
      </c>
      <c r="AM414">
        <v>0</v>
      </c>
      <c r="AN414">
        <v>0</v>
      </c>
      <c r="AO414">
        <v>0</v>
      </c>
      <c r="AP414">
        <v>0</v>
      </c>
      <c r="AQ414">
        <v>0</v>
      </c>
      <c r="AR414">
        <v>0</v>
      </c>
      <c r="AS414">
        <v>0</v>
      </c>
      <c r="AT414">
        <v>0</v>
      </c>
    </row>
    <row r="415" spans="1:46" x14ac:dyDescent="0.45">
      <c r="A415" t="s">
        <v>10</v>
      </c>
      <c r="B415">
        <v>1</v>
      </c>
      <c r="C415">
        <v>3</v>
      </c>
      <c r="D415">
        <v>7044</v>
      </c>
      <c r="E415">
        <v>0</v>
      </c>
      <c r="F415">
        <v>0</v>
      </c>
      <c r="G415">
        <v>240</v>
      </c>
      <c r="H415">
        <v>0</v>
      </c>
      <c r="I415">
        <v>290.68</v>
      </c>
      <c r="J415">
        <v>598.82000000000005</v>
      </c>
      <c r="K415">
        <v>0</v>
      </c>
      <c r="L415">
        <v>0</v>
      </c>
      <c r="M415">
        <v>146.99</v>
      </c>
      <c r="N415">
        <v>500</v>
      </c>
      <c r="O415">
        <v>0</v>
      </c>
      <c r="P415">
        <v>0</v>
      </c>
      <c r="Q415">
        <v>-90</v>
      </c>
      <c r="R415">
        <v>0</v>
      </c>
      <c r="S415">
        <v>0</v>
      </c>
      <c r="T415">
        <v>0</v>
      </c>
      <c r="U415">
        <v>0</v>
      </c>
      <c r="V415">
        <v>0</v>
      </c>
      <c r="W415">
        <v>0</v>
      </c>
      <c r="X415">
        <v>0</v>
      </c>
      <c r="Y415">
        <v>0</v>
      </c>
      <c r="Z415">
        <v>0</v>
      </c>
      <c r="AA415">
        <v>0</v>
      </c>
      <c r="AB415">
        <v>0</v>
      </c>
      <c r="AC415">
        <v>0</v>
      </c>
      <c r="AD415">
        <v>0</v>
      </c>
      <c r="AE415">
        <v>0</v>
      </c>
      <c r="AF415">
        <v>0</v>
      </c>
      <c r="AG415">
        <v>0</v>
      </c>
      <c r="AH415">
        <v>0</v>
      </c>
      <c r="AI415">
        <v>0</v>
      </c>
      <c r="AJ415">
        <v>0</v>
      </c>
      <c r="AK415">
        <v>0</v>
      </c>
      <c r="AL415">
        <v>0</v>
      </c>
      <c r="AM415">
        <v>0</v>
      </c>
      <c r="AN415">
        <v>0</v>
      </c>
      <c r="AO415">
        <v>0</v>
      </c>
      <c r="AP415">
        <v>0</v>
      </c>
      <c r="AQ415">
        <v>0</v>
      </c>
      <c r="AR415">
        <v>0</v>
      </c>
      <c r="AS415">
        <v>0</v>
      </c>
      <c r="AT415">
        <v>0</v>
      </c>
    </row>
    <row r="416" spans="1:46" x14ac:dyDescent="0.45">
      <c r="A416" t="s">
        <v>10</v>
      </c>
      <c r="B416">
        <v>1</v>
      </c>
      <c r="C416">
        <v>3</v>
      </c>
      <c r="D416">
        <v>7045</v>
      </c>
      <c r="E416">
        <v>0</v>
      </c>
      <c r="F416">
        <v>0</v>
      </c>
      <c r="G416">
        <v>0</v>
      </c>
      <c r="H416">
        <v>0</v>
      </c>
      <c r="I416">
        <v>0</v>
      </c>
      <c r="J416">
        <v>0</v>
      </c>
      <c r="K416">
        <v>0</v>
      </c>
      <c r="L416">
        <v>0</v>
      </c>
      <c r="M416">
        <v>1000</v>
      </c>
      <c r="N416">
        <v>0</v>
      </c>
      <c r="O416">
        <v>594</v>
      </c>
      <c r="P416">
        <v>0</v>
      </c>
      <c r="Q416">
        <v>0</v>
      </c>
      <c r="R416">
        <v>0</v>
      </c>
      <c r="S416">
        <v>0</v>
      </c>
      <c r="T416">
        <v>0</v>
      </c>
      <c r="U416">
        <v>0</v>
      </c>
      <c r="V416">
        <v>0</v>
      </c>
      <c r="W416">
        <v>0</v>
      </c>
      <c r="X416">
        <v>0</v>
      </c>
      <c r="Y416">
        <v>0</v>
      </c>
      <c r="Z416">
        <v>0</v>
      </c>
      <c r="AA416">
        <v>0</v>
      </c>
      <c r="AB416">
        <v>0</v>
      </c>
      <c r="AC416">
        <v>0</v>
      </c>
      <c r="AD416">
        <v>0</v>
      </c>
      <c r="AE416">
        <v>0</v>
      </c>
      <c r="AF416">
        <v>0</v>
      </c>
      <c r="AG416">
        <v>0</v>
      </c>
      <c r="AH416">
        <v>0</v>
      </c>
      <c r="AI416">
        <v>0</v>
      </c>
      <c r="AJ416">
        <v>0</v>
      </c>
      <c r="AK416">
        <v>0</v>
      </c>
      <c r="AL416">
        <v>0</v>
      </c>
      <c r="AM416">
        <v>0</v>
      </c>
      <c r="AN416">
        <v>0</v>
      </c>
      <c r="AO416">
        <v>0</v>
      </c>
      <c r="AP416">
        <v>0</v>
      </c>
      <c r="AQ416">
        <v>0</v>
      </c>
      <c r="AR416">
        <v>0</v>
      </c>
      <c r="AS416">
        <v>0</v>
      </c>
      <c r="AT416">
        <v>0</v>
      </c>
    </row>
    <row r="417" spans="1:46" x14ac:dyDescent="0.45">
      <c r="A417" t="s">
        <v>10</v>
      </c>
      <c r="B417">
        <v>1</v>
      </c>
      <c r="C417">
        <v>3</v>
      </c>
      <c r="D417">
        <v>7046</v>
      </c>
      <c r="E417">
        <v>0</v>
      </c>
      <c r="F417">
        <v>0</v>
      </c>
      <c r="G417">
        <v>0</v>
      </c>
      <c r="H417">
        <v>0</v>
      </c>
      <c r="I417">
        <v>0</v>
      </c>
      <c r="J417">
        <v>0</v>
      </c>
      <c r="K417">
        <v>0</v>
      </c>
      <c r="L417">
        <v>0</v>
      </c>
      <c r="M417">
        <v>0</v>
      </c>
      <c r="N417">
        <v>0</v>
      </c>
      <c r="O417">
        <v>123.83</v>
      </c>
      <c r="P417">
        <v>0</v>
      </c>
      <c r="Q417">
        <v>0</v>
      </c>
      <c r="R417">
        <v>0</v>
      </c>
      <c r="S417">
        <v>0</v>
      </c>
      <c r="T417">
        <v>0</v>
      </c>
      <c r="U417">
        <v>0</v>
      </c>
      <c r="V417">
        <v>0</v>
      </c>
      <c r="W417">
        <v>0</v>
      </c>
      <c r="X417">
        <v>0</v>
      </c>
      <c r="Y417">
        <v>0</v>
      </c>
      <c r="Z417">
        <v>0</v>
      </c>
      <c r="AA417">
        <v>0</v>
      </c>
      <c r="AB417">
        <v>0</v>
      </c>
      <c r="AC417">
        <v>0</v>
      </c>
      <c r="AD417">
        <v>0</v>
      </c>
      <c r="AE417">
        <v>0</v>
      </c>
      <c r="AF417">
        <v>0</v>
      </c>
      <c r="AG417">
        <v>0</v>
      </c>
      <c r="AH417">
        <v>0</v>
      </c>
      <c r="AI417">
        <v>0</v>
      </c>
      <c r="AJ417">
        <v>0</v>
      </c>
      <c r="AK417">
        <v>0</v>
      </c>
      <c r="AL417">
        <v>0</v>
      </c>
      <c r="AM417">
        <v>0</v>
      </c>
      <c r="AN417">
        <v>0</v>
      </c>
      <c r="AO417">
        <v>0</v>
      </c>
      <c r="AP417">
        <v>0</v>
      </c>
      <c r="AQ417">
        <v>0</v>
      </c>
      <c r="AR417">
        <v>0</v>
      </c>
      <c r="AS417">
        <v>0</v>
      </c>
      <c r="AT417">
        <v>0</v>
      </c>
    </row>
    <row r="418" spans="1:46" x14ac:dyDescent="0.45">
      <c r="A418" t="s">
        <v>10</v>
      </c>
      <c r="B418">
        <v>1</v>
      </c>
      <c r="C418">
        <v>3</v>
      </c>
      <c r="D418">
        <v>7049</v>
      </c>
      <c r="E418">
        <v>0</v>
      </c>
      <c r="F418">
        <v>0</v>
      </c>
      <c r="G418">
        <v>0</v>
      </c>
      <c r="H418">
        <v>0</v>
      </c>
      <c r="I418">
        <v>0</v>
      </c>
      <c r="J418">
        <v>0</v>
      </c>
      <c r="K418">
        <v>0</v>
      </c>
      <c r="L418">
        <v>0</v>
      </c>
      <c r="M418">
        <v>0</v>
      </c>
      <c r="N418">
        <v>0</v>
      </c>
      <c r="O418">
        <v>0</v>
      </c>
      <c r="P418">
        <v>0</v>
      </c>
      <c r="Q418">
        <v>368.28</v>
      </c>
      <c r="R418">
        <v>0</v>
      </c>
      <c r="S418">
        <v>0</v>
      </c>
      <c r="T418">
        <v>0</v>
      </c>
      <c r="U418">
        <v>0</v>
      </c>
      <c r="V418">
        <v>0</v>
      </c>
      <c r="W418">
        <v>0</v>
      </c>
      <c r="X418">
        <v>0</v>
      </c>
      <c r="Y418">
        <v>0</v>
      </c>
      <c r="Z418">
        <v>0</v>
      </c>
      <c r="AA418">
        <v>0</v>
      </c>
      <c r="AB418">
        <v>0</v>
      </c>
      <c r="AC418">
        <v>0</v>
      </c>
      <c r="AD418">
        <v>0</v>
      </c>
      <c r="AE418">
        <v>0</v>
      </c>
      <c r="AF418">
        <v>0</v>
      </c>
      <c r="AG418">
        <v>0</v>
      </c>
      <c r="AH418">
        <v>0</v>
      </c>
      <c r="AI418">
        <v>0</v>
      </c>
      <c r="AJ418">
        <v>0</v>
      </c>
      <c r="AK418">
        <v>0</v>
      </c>
      <c r="AL418">
        <v>0</v>
      </c>
      <c r="AM418">
        <v>0</v>
      </c>
      <c r="AN418">
        <v>0</v>
      </c>
      <c r="AO418">
        <v>0</v>
      </c>
      <c r="AP418">
        <v>0</v>
      </c>
      <c r="AQ418">
        <v>0</v>
      </c>
      <c r="AR418">
        <v>0</v>
      </c>
      <c r="AS418">
        <v>0</v>
      </c>
      <c r="AT418">
        <v>0</v>
      </c>
    </row>
    <row r="419" spans="1:46" x14ac:dyDescent="0.45">
      <c r="A419" t="s">
        <v>10</v>
      </c>
      <c r="B419">
        <v>1</v>
      </c>
      <c r="C419">
        <v>3</v>
      </c>
      <c r="D419">
        <v>7052</v>
      </c>
      <c r="E419">
        <v>0</v>
      </c>
      <c r="F419">
        <v>0</v>
      </c>
      <c r="G419">
        <v>0</v>
      </c>
      <c r="H419">
        <v>0</v>
      </c>
      <c r="I419">
        <v>0</v>
      </c>
      <c r="J419">
        <v>0</v>
      </c>
      <c r="K419">
        <v>0</v>
      </c>
      <c r="L419">
        <v>182.19</v>
      </c>
      <c r="M419">
        <v>0</v>
      </c>
      <c r="N419">
        <v>0</v>
      </c>
      <c r="O419">
        <v>0</v>
      </c>
      <c r="P419">
        <v>0</v>
      </c>
      <c r="Q419">
        <v>0</v>
      </c>
      <c r="R419">
        <v>0</v>
      </c>
      <c r="S419">
        <v>0</v>
      </c>
      <c r="T419">
        <v>0</v>
      </c>
      <c r="U419">
        <v>0</v>
      </c>
      <c r="V419">
        <v>0</v>
      </c>
      <c r="W419">
        <v>0</v>
      </c>
      <c r="X419">
        <v>0</v>
      </c>
      <c r="Y419">
        <v>0</v>
      </c>
      <c r="Z419">
        <v>0</v>
      </c>
      <c r="AA419">
        <v>0</v>
      </c>
      <c r="AB419">
        <v>0</v>
      </c>
      <c r="AC419">
        <v>0</v>
      </c>
      <c r="AD419">
        <v>0</v>
      </c>
      <c r="AE419">
        <v>0</v>
      </c>
      <c r="AF419">
        <v>0</v>
      </c>
      <c r="AG419">
        <v>0</v>
      </c>
      <c r="AH419">
        <v>0</v>
      </c>
      <c r="AI419">
        <v>0</v>
      </c>
      <c r="AJ419">
        <v>0</v>
      </c>
      <c r="AK419">
        <v>0</v>
      </c>
      <c r="AL419">
        <v>0</v>
      </c>
      <c r="AM419">
        <v>0</v>
      </c>
      <c r="AN419">
        <v>0</v>
      </c>
      <c r="AO419">
        <v>0</v>
      </c>
      <c r="AP419">
        <v>0</v>
      </c>
      <c r="AQ419">
        <v>0</v>
      </c>
      <c r="AR419">
        <v>0</v>
      </c>
      <c r="AS419">
        <v>0</v>
      </c>
      <c r="AT419">
        <v>0</v>
      </c>
    </row>
    <row r="420" spans="1:46" x14ac:dyDescent="0.45">
      <c r="A420" t="s">
        <v>10</v>
      </c>
      <c r="B420">
        <v>1</v>
      </c>
      <c r="C420">
        <v>3</v>
      </c>
      <c r="D420">
        <v>7053</v>
      </c>
      <c r="E420">
        <v>0</v>
      </c>
      <c r="F420">
        <v>0</v>
      </c>
      <c r="G420">
        <v>0</v>
      </c>
      <c r="H420">
        <v>0</v>
      </c>
      <c r="I420">
        <v>168.07</v>
      </c>
      <c r="J420">
        <v>266.76</v>
      </c>
      <c r="K420">
        <v>0</v>
      </c>
      <c r="L420">
        <v>27.63</v>
      </c>
      <c r="M420">
        <v>197.73</v>
      </c>
      <c r="N420">
        <v>684.57</v>
      </c>
      <c r="O420">
        <v>617.23</v>
      </c>
      <c r="P420">
        <v>1275.26</v>
      </c>
      <c r="Q420">
        <v>0</v>
      </c>
      <c r="R420">
        <v>0</v>
      </c>
      <c r="S420">
        <v>0</v>
      </c>
      <c r="T420">
        <v>0</v>
      </c>
      <c r="U420">
        <v>0</v>
      </c>
      <c r="V420">
        <v>0</v>
      </c>
      <c r="W420">
        <v>0</v>
      </c>
      <c r="X420">
        <v>0</v>
      </c>
      <c r="Y420">
        <v>0</v>
      </c>
      <c r="Z420">
        <v>0</v>
      </c>
      <c r="AA420">
        <v>0</v>
      </c>
      <c r="AB420">
        <v>0</v>
      </c>
      <c r="AC420">
        <v>0</v>
      </c>
      <c r="AD420">
        <v>0</v>
      </c>
      <c r="AE420">
        <v>0</v>
      </c>
      <c r="AF420">
        <v>0</v>
      </c>
      <c r="AG420">
        <v>0</v>
      </c>
      <c r="AH420">
        <v>0</v>
      </c>
      <c r="AI420">
        <v>0</v>
      </c>
      <c r="AJ420">
        <v>0</v>
      </c>
      <c r="AK420">
        <v>0</v>
      </c>
      <c r="AL420">
        <v>0</v>
      </c>
      <c r="AM420">
        <v>0</v>
      </c>
      <c r="AN420">
        <v>0</v>
      </c>
      <c r="AO420">
        <v>0</v>
      </c>
      <c r="AP420">
        <v>0</v>
      </c>
      <c r="AQ420">
        <v>0</v>
      </c>
      <c r="AR420">
        <v>0</v>
      </c>
      <c r="AS420">
        <v>0</v>
      </c>
      <c r="AT420">
        <v>0</v>
      </c>
    </row>
    <row r="421" spans="1:46" x14ac:dyDescent="0.45">
      <c r="A421" t="s">
        <v>10</v>
      </c>
      <c r="B421">
        <v>1</v>
      </c>
      <c r="C421">
        <v>3</v>
      </c>
      <c r="D421">
        <v>7054</v>
      </c>
      <c r="E421">
        <v>0</v>
      </c>
      <c r="F421">
        <v>0</v>
      </c>
      <c r="G421">
        <v>0</v>
      </c>
      <c r="H421">
        <v>0</v>
      </c>
      <c r="I421">
        <v>0</v>
      </c>
      <c r="J421">
        <v>0</v>
      </c>
      <c r="K421">
        <v>0</v>
      </c>
      <c r="L421">
        <v>0</v>
      </c>
      <c r="M421">
        <v>0</v>
      </c>
      <c r="N421">
        <v>0</v>
      </c>
      <c r="O421">
        <v>0</v>
      </c>
      <c r="P421">
        <v>200</v>
      </c>
      <c r="Q421">
        <v>0</v>
      </c>
      <c r="R421">
        <v>0</v>
      </c>
      <c r="S421">
        <v>0</v>
      </c>
      <c r="T421">
        <v>0</v>
      </c>
      <c r="U421">
        <v>0</v>
      </c>
      <c r="V421">
        <v>0</v>
      </c>
      <c r="W421">
        <v>0</v>
      </c>
      <c r="X421">
        <v>0</v>
      </c>
      <c r="Y421">
        <v>0</v>
      </c>
      <c r="Z421">
        <v>0</v>
      </c>
      <c r="AA421">
        <v>0</v>
      </c>
      <c r="AB421">
        <v>0</v>
      </c>
      <c r="AC421">
        <v>0</v>
      </c>
      <c r="AD421">
        <v>0</v>
      </c>
      <c r="AE421">
        <v>0</v>
      </c>
      <c r="AF421">
        <v>0</v>
      </c>
      <c r="AG421">
        <v>0</v>
      </c>
      <c r="AH421">
        <v>0</v>
      </c>
      <c r="AI421">
        <v>0</v>
      </c>
      <c r="AJ421">
        <v>0</v>
      </c>
      <c r="AK421">
        <v>0</v>
      </c>
      <c r="AL421">
        <v>0</v>
      </c>
      <c r="AM421">
        <v>0</v>
      </c>
      <c r="AN421">
        <v>0</v>
      </c>
      <c r="AO421">
        <v>0</v>
      </c>
      <c r="AP421">
        <v>0</v>
      </c>
      <c r="AQ421">
        <v>0</v>
      </c>
      <c r="AR421">
        <v>0</v>
      </c>
      <c r="AS421">
        <v>0</v>
      </c>
      <c r="AT421">
        <v>0</v>
      </c>
    </row>
    <row r="422" spans="1:46" x14ac:dyDescent="0.45">
      <c r="A422" t="s">
        <v>10</v>
      </c>
      <c r="B422">
        <v>1</v>
      </c>
      <c r="C422">
        <v>3</v>
      </c>
      <c r="D422">
        <v>7057</v>
      </c>
      <c r="E422">
        <v>0</v>
      </c>
      <c r="F422">
        <v>0</v>
      </c>
      <c r="G422">
        <v>0</v>
      </c>
      <c r="H422">
        <v>0</v>
      </c>
      <c r="I422">
        <v>0</v>
      </c>
      <c r="J422">
        <v>0</v>
      </c>
      <c r="K422">
        <v>0</v>
      </c>
      <c r="L422">
        <v>0</v>
      </c>
      <c r="M422">
        <v>0</v>
      </c>
      <c r="N422">
        <v>0</v>
      </c>
      <c r="O422">
        <v>0</v>
      </c>
      <c r="P422">
        <v>0</v>
      </c>
      <c r="Q422">
        <v>368.28</v>
      </c>
      <c r="R422">
        <v>0</v>
      </c>
      <c r="S422">
        <v>0</v>
      </c>
      <c r="T422">
        <v>0</v>
      </c>
      <c r="U422">
        <v>0</v>
      </c>
      <c r="V422">
        <v>0</v>
      </c>
      <c r="W422">
        <v>0</v>
      </c>
      <c r="X422">
        <v>0</v>
      </c>
      <c r="Y422">
        <v>0</v>
      </c>
      <c r="Z422">
        <v>0</v>
      </c>
      <c r="AA422">
        <v>0</v>
      </c>
      <c r="AB422">
        <v>0</v>
      </c>
      <c r="AC422">
        <v>0</v>
      </c>
      <c r="AD422">
        <v>0</v>
      </c>
      <c r="AE422">
        <v>0</v>
      </c>
      <c r="AF422">
        <v>0</v>
      </c>
      <c r="AG422">
        <v>0</v>
      </c>
      <c r="AH422">
        <v>0</v>
      </c>
      <c r="AI422">
        <v>0</v>
      </c>
      <c r="AJ422">
        <v>0</v>
      </c>
      <c r="AK422">
        <v>0</v>
      </c>
      <c r="AL422">
        <v>0</v>
      </c>
      <c r="AM422">
        <v>0</v>
      </c>
      <c r="AN422">
        <v>0</v>
      </c>
      <c r="AO422">
        <v>0</v>
      </c>
      <c r="AP422">
        <v>0</v>
      </c>
      <c r="AQ422">
        <v>0</v>
      </c>
      <c r="AR422">
        <v>0</v>
      </c>
      <c r="AS422">
        <v>0</v>
      </c>
      <c r="AT422">
        <v>0</v>
      </c>
    </row>
    <row r="423" spans="1:46" x14ac:dyDescent="0.45">
      <c r="A423" t="s">
        <v>10</v>
      </c>
      <c r="B423">
        <v>1</v>
      </c>
      <c r="C423">
        <v>3</v>
      </c>
      <c r="D423">
        <v>7060</v>
      </c>
      <c r="E423">
        <v>0</v>
      </c>
      <c r="F423">
        <v>0</v>
      </c>
      <c r="G423">
        <v>0</v>
      </c>
      <c r="H423">
        <v>0</v>
      </c>
      <c r="I423">
        <v>0</v>
      </c>
      <c r="J423">
        <v>0</v>
      </c>
      <c r="K423">
        <v>0</v>
      </c>
      <c r="L423">
        <v>0</v>
      </c>
      <c r="M423">
        <v>301.14999999999998</v>
      </c>
      <c r="N423">
        <v>0</v>
      </c>
      <c r="O423">
        <v>0</v>
      </c>
      <c r="P423">
        <v>0</v>
      </c>
      <c r="Q423">
        <v>186.17</v>
      </c>
      <c r="R423">
        <v>0</v>
      </c>
      <c r="S423">
        <v>0</v>
      </c>
      <c r="T423">
        <v>0</v>
      </c>
      <c r="U423">
        <v>0</v>
      </c>
      <c r="V423">
        <v>0</v>
      </c>
      <c r="W423">
        <v>0</v>
      </c>
      <c r="X423">
        <v>0</v>
      </c>
      <c r="Y423">
        <v>0</v>
      </c>
      <c r="Z423">
        <v>0</v>
      </c>
      <c r="AA423">
        <v>0</v>
      </c>
      <c r="AB423">
        <v>0</v>
      </c>
      <c r="AC423">
        <v>0</v>
      </c>
      <c r="AD423">
        <v>0</v>
      </c>
      <c r="AE423">
        <v>0</v>
      </c>
      <c r="AF423">
        <v>0</v>
      </c>
      <c r="AG423">
        <v>0</v>
      </c>
      <c r="AH423">
        <v>0</v>
      </c>
      <c r="AI423">
        <v>0</v>
      </c>
      <c r="AJ423">
        <v>0</v>
      </c>
      <c r="AK423">
        <v>0</v>
      </c>
      <c r="AL423">
        <v>0</v>
      </c>
      <c r="AM423">
        <v>0</v>
      </c>
      <c r="AN423">
        <v>0</v>
      </c>
      <c r="AO423">
        <v>0</v>
      </c>
      <c r="AP423">
        <v>0</v>
      </c>
      <c r="AQ423">
        <v>0</v>
      </c>
      <c r="AR423">
        <v>0</v>
      </c>
      <c r="AS423">
        <v>0</v>
      </c>
      <c r="AT423">
        <v>0</v>
      </c>
    </row>
    <row r="424" spans="1:46" x14ac:dyDescent="0.45">
      <c r="A424" t="s">
        <v>10</v>
      </c>
      <c r="B424">
        <v>1</v>
      </c>
      <c r="C424">
        <v>3</v>
      </c>
      <c r="D424">
        <v>7061</v>
      </c>
      <c r="E424">
        <v>0</v>
      </c>
      <c r="F424">
        <v>0</v>
      </c>
      <c r="G424">
        <v>0</v>
      </c>
      <c r="H424">
        <v>0</v>
      </c>
      <c r="I424">
        <v>0</v>
      </c>
      <c r="J424">
        <v>94.4</v>
      </c>
      <c r="K424">
        <v>0</v>
      </c>
      <c r="L424">
        <v>0</v>
      </c>
      <c r="M424">
        <v>0</v>
      </c>
      <c r="N424">
        <v>0</v>
      </c>
      <c r="O424">
        <v>0</v>
      </c>
      <c r="P424">
        <v>0</v>
      </c>
      <c r="Q424">
        <v>0</v>
      </c>
      <c r="R424">
        <v>0</v>
      </c>
      <c r="S424">
        <v>0</v>
      </c>
      <c r="T424">
        <v>0</v>
      </c>
      <c r="U424">
        <v>0</v>
      </c>
      <c r="V424">
        <v>0</v>
      </c>
      <c r="W424">
        <v>0</v>
      </c>
      <c r="X424">
        <v>0</v>
      </c>
      <c r="Y424">
        <v>0</v>
      </c>
      <c r="Z424">
        <v>0</v>
      </c>
      <c r="AA424">
        <v>0</v>
      </c>
      <c r="AB424">
        <v>0</v>
      </c>
      <c r="AC424">
        <v>0</v>
      </c>
      <c r="AD424">
        <v>0</v>
      </c>
      <c r="AE424">
        <v>0</v>
      </c>
      <c r="AF424">
        <v>0</v>
      </c>
      <c r="AG424">
        <v>0</v>
      </c>
      <c r="AH424">
        <v>0</v>
      </c>
      <c r="AI424">
        <v>0</v>
      </c>
      <c r="AJ424">
        <v>0</v>
      </c>
      <c r="AK424">
        <v>0</v>
      </c>
      <c r="AL424">
        <v>0</v>
      </c>
      <c r="AM424">
        <v>0</v>
      </c>
      <c r="AN424">
        <v>0</v>
      </c>
      <c r="AO424">
        <v>0</v>
      </c>
      <c r="AP424">
        <v>0</v>
      </c>
      <c r="AQ424">
        <v>0</v>
      </c>
      <c r="AR424">
        <v>0</v>
      </c>
      <c r="AS424">
        <v>0</v>
      </c>
      <c r="AT424">
        <v>0</v>
      </c>
    </row>
    <row r="425" spans="1:46" x14ac:dyDescent="0.45">
      <c r="A425" t="s">
        <v>10</v>
      </c>
      <c r="B425">
        <v>1</v>
      </c>
      <c r="C425">
        <v>3</v>
      </c>
      <c r="D425">
        <v>7063</v>
      </c>
      <c r="E425">
        <v>0</v>
      </c>
      <c r="F425">
        <v>0</v>
      </c>
      <c r="G425">
        <v>0</v>
      </c>
      <c r="H425">
        <v>0</v>
      </c>
      <c r="I425">
        <v>0</v>
      </c>
      <c r="J425">
        <v>35.57</v>
      </c>
      <c r="K425">
        <v>333.97</v>
      </c>
      <c r="L425">
        <v>0</v>
      </c>
      <c r="M425">
        <v>275</v>
      </c>
      <c r="N425">
        <v>175</v>
      </c>
      <c r="O425">
        <v>528.69000000000005</v>
      </c>
      <c r="P425">
        <v>8.7899999999999991</v>
      </c>
      <c r="Q425">
        <v>166.93</v>
      </c>
      <c r="R425">
        <v>0</v>
      </c>
      <c r="S425">
        <v>0</v>
      </c>
      <c r="T425">
        <v>0</v>
      </c>
      <c r="U425">
        <v>0</v>
      </c>
      <c r="V425">
        <v>0</v>
      </c>
      <c r="W425">
        <v>0</v>
      </c>
      <c r="X425">
        <v>0</v>
      </c>
      <c r="Y425">
        <v>0</v>
      </c>
      <c r="Z425">
        <v>0</v>
      </c>
      <c r="AA425">
        <v>0</v>
      </c>
      <c r="AB425">
        <v>0</v>
      </c>
      <c r="AC425">
        <v>0</v>
      </c>
      <c r="AD425">
        <v>0</v>
      </c>
      <c r="AE425">
        <v>0</v>
      </c>
      <c r="AF425">
        <v>0</v>
      </c>
      <c r="AG425">
        <v>0</v>
      </c>
      <c r="AH425">
        <v>0</v>
      </c>
      <c r="AI425">
        <v>0</v>
      </c>
      <c r="AJ425">
        <v>0</v>
      </c>
      <c r="AK425">
        <v>0</v>
      </c>
      <c r="AL425">
        <v>0</v>
      </c>
      <c r="AM425">
        <v>0</v>
      </c>
      <c r="AN425">
        <v>0</v>
      </c>
      <c r="AO425">
        <v>0</v>
      </c>
      <c r="AP425">
        <v>0</v>
      </c>
      <c r="AQ425">
        <v>0</v>
      </c>
      <c r="AR425">
        <v>0</v>
      </c>
      <c r="AS425">
        <v>0</v>
      </c>
      <c r="AT425">
        <v>0</v>
      </c>
    </row>
    <row r="426" spans="1:46" x14ac:dyDescent="0.45">
      <c r="A426" t="s">
        <v>10</v>
      </c>
      <c r="B426">
        <v>1</v>
      </c>
      <c r="C426">
        <v>3</v>
      </c>
      <c r="D426">
        <v>7064</v>
      </c>
      <c r="E426">
        <v>0</v>
      </c>
      <c r="F426">
        <v>0</v>
      </c>
      <c r="G426">
        <v>0</v>
      </c>
      <c r="H426">
        <v>0</v>
      </c>
      <c r="I426">
        <v>0</v>
      </c>
      <c r="J426">
        <v>0</v>
      </c>
      <c r="K426">
        <v>0</v>
      </c>
      <c r="L426">
        <v>0</v>
      </c>
      <c r="M426">
        <v>0</v>
      </c>
      <c r="N426">
        <v>0</v>
      </c>
      <c r="O426">
        <v>-424.14</v>
      </c>
      <c r="P426">
        <v>1520.53</v>
      </c>
      <c r="Q426">
        <v>0</v>
      </c>
      <c r="R426">
        <v>0</v>
      </c>
      <c r="S426">
        <v>0</v>
      </c>
      <c r="T426">
        <v>0</v>
      </c>
      <c r="U426">
        <v>0</v>
      </c>
      <c r="V426">
        <v>0</v>
      </c>
      <c r="W426">
        <v>0</v>
      </c>
      <c r="X426">
        <v>0</v>
      </c>
      <c r="Y426">
        <v>0</v>
      </c>
      <c r="Z426">
        <v>0</v>
      </c>
      <c r="AA426">
        <v>0</v>
      </c>
      <c r="AB426">
        <v>0</v>
      </c>
      <c r="AC426">
        <v>0</v>
      </c>
      <c r="AD426">
        <v>0</v>
      </c>
      <c r="AE426">
        <v>0</v>
      </c>
      <c r="AF426">
        <v>0</v>
      </c>
      <c r="AG426">
        <v>0</v>
      </c>
      <c r="AH426">
        <v>0</v>
      </c>
      <c r="AI426">
        <v>0</v>
      </c>
      <c r="AJ426">
        <v>0</v>
      </c>
      <c r="AK426">
        <v>0</v>
      </c>
      <c r="AL426">
        <v>0</v>
      </c>
      <c r="AM426">
        <v>0</v>
      </c>
      <c r="AN426">
        <v>0</v>
      </c>
      <c r="AO426">
        <v>0</v>
      </c>
      <c r="AP426">
        <v>0</v>
      </c>
      <c r="AQ426">
        <v>0</v>
      </c>
      <c r="AR426">
        <v>0</v>
      </c>
      <c r="AS426">
        <v>0</v>
      </c>
      <c r="AT426">
        <v>0</v>
      </c>
    </row>
    <row r="427" spans="1:46" x14ac:dyDescent="0.45">
      <c r="A427" t="s">
        <v>10</v>
      </c>
      <c r="B427">
        <v>1</v>
      </c>
      <c r="C427">
        <v>3</v>
      </c>
      <c r="D427">
        <v>7065</v>
      </c>
      <c r="E427">
        <v>0</v>
      </c>
      <c r="F427">
        <v>0</v>
      </c>
      <c r="G427">
        <v>0</v>
      </c>
      <c r="H427">
        <v>0</v>
      </c>
      <c r="I427">
        <v>0</v>
      </c>
      <c r="J427">
        <v>0</v>
      </c>
      <c r="K427">
        <v>0</v>
      </c>
      <c r="L427">
        <v>0</v>
      </c>
      <c r="M427">
        <v>0</v>
      </c>
      <c r="N427">
        <v>116.39</v>
      </c>
      <c r="O427">
        <v>0</v>
      </c>
      <c r="P427">
        <v>500</v>
      </c>
      <c r="Q427">
        <v>0</v>
      </c>
      <c r="R427">
        <v>0</v>
      </c>
      <c r="S427">
        <v>0</v>
      </c>
      <c r="T427">
        <v>0</v>
      </c>
      <c r="U427">
        <v>0</v>
      </c>
      <c r="V427">
        <v>0</v>
      </c>
      <c r="W427">
        <v>0</v>
      </c>
      <c r="X427">
        <v>0</v>
      </c>
      <c r="Y427">
        <v>0</v>
      </c>
      <c r="Z427">
        <v>0</v>
      </c>
      <c r="AA427">
        <v>0</v>
      </c>
      <c r="AB427">
        <v>0</v>
      </c>
      <c r="AC427">
        <v>0</v>
      </c>
      <c r="AD427">
        <v>0</v>
      </c>
      <c r="AE427">
        <v>0</v>
      </c>
      <c r="AF427">
        <v>0</v>
      </c>
      <c r="AG427">
        <v>0</v>
      </c>
      <c r="AH427">
        <v>0</v>
      </c>
      <c r="AI427">
        <v>0</v>
      </c>
      <c r="AJ427">
        <v>0</v>
      </c>
      <c r="AK427">
        <v>0</v>
      </c>
      <c r="AL427">
        <v>0</v>
      </c>
      <c r="AM427">
        <v>0</v>
      </c>
      <c r="AN427">
        <v>0</v>
      </c>
      <c r="AO427">
        <v>0</v>
      </c>
      <c r="AP427">
        <v>0</v>
      </c>
      <c r="AQ427">
        <v>0</v>
      </c>
      <c r="AR427">
        <v>0</v>
      </c>
      <c r="AS427">
        <v>0</v>
      </c>
      <c r="AT427">
        <v>0</v>
      </c>
    </row>
    <row r="428" spans="1:46" x14ac:dyDescent="0.45">
      <c r="A428" t="s">
        <v>10</v>
      </c>
      <c r="B428">
        <v>1</v>
      </c>
      <c r="C428">
        <v>3</v>
      </c>
      <c r="D428">
        <v>7066</v>
      </c>
      <c r="E428">
        <v>0</v>
      </c>
      <c r="F428">
        <v>0</v>
      </c>
      <c r="G428">
        <v>1719.01</v>
      </c>
      <c r="H428">
        <v>0</v>
      </c>
      <c r="I428">
        <v>0</v>
      </c>
      <c r="J428">
        <v>0</v>
      </c>
      <c r="K428">
        <v>0</v>
      </c>
      <c r="L428">
        <v>0</v>
      </c>
      <c r="M428">
        <v>0</v>
      </c>
      <c r="N428">
        <v>0</v>
      </c>
      <c r="O428">
        <v>25</v>
      </c>
      <c r="P428">
        <v>0</v>
      </c>
      <c r="Q428">
        <v>0</v>
      </c>
      <c r="R428">
        <v>0</v>
      </c>
      <c r="S428">
        <v>0</v>
      </c>
      <c r="T428">
        <v>0</v>
      </c>
      <c r="U428">
        <v>0</v>
      </c>
      <c r="V428">
        <v>0</v>
      </c>
      <c r="W428">
        <v>0</v>
      </c>
      <c r="X428">
        <v>0</v>
      </c>
      <c r="Y428">
        <v>0</v>
      </c>
      <c r="Z428">
        <v>0</v>
      </c>
      <c r="AA428">
        <v>0</v>
      </c>
      <c r="AB428">
        <v>0</v>
      </c>
      <c r="AC428">
        <v>0</v>
      </c>
      <c r="AD428">
        <v>0</v>
      </c>
      <c r="AE428">
        <v>0</v>
      </c>
      <c r="AF428">
        <v>0</v>
      </c>
      <c r="AG428">
        <v>0</v>
      </c>
      <c r="AH428">
        <v>0</v>
      </c>
      <c r="AI428">
        <v>0</v>
      </c>
      <c r="AJ428">
        <v>0</v>
      </c>
      <c r="AK428">
        <v>0</v>
      </c>
      <c r="AL428">
        <v>0</v>
      </c>
      <c r="AM428">
        <v>0</v>
      </c>
      <c r="AN428">
        <v>0</v>
      </c>
      <c r="AO428">
        <v>0</v>
      </c>
      <c r="AP428">
        <v>0</v>
      </c>
      <c r="AQ428">
        <v>0</v>
      </c>
      <c r="AR428">
        <v>0</v>
      </c>
      <c r="AS428">
        <v>0</v>
      </c>
      <c r="AT428">
        <v>0</v>
      </c>
    </row>
    <row r="429" spans="1:46" x14ac:dyDescent="0.45">
      <c r="A429" t="s">
        <v>10</v>
      </c>
      <c r="B429">
        <v>1</v>
      </c>
      <c r="C429">
        <v>3</v>
      </c>
      <c r="D429">
        <v>7067</v>
      </c>
      <c r="E429">
        <v>0</v>
      </c>
      <c r="F429">
        <v>0</v>
      </c>
      <c r="G429">
        <v>0</v>
      </c>
      <c r="H429">
        <v>0</v>
      </c>
      <c r="I429">
        <v>0</v>
      </c>
      <c r="J429">
        <v>0</v>
      </c>
      <c r="K429">
        <v>0</v>
      </c>
      <c r="L429">
        <v>0</v>
      </c>
      <c r="M429">
        <v>62.59</v>
      </c>
      <c r="N429">
        <v>0</v>
      </c>
      <c r="O429">
        <v>0</v>
      </c>
      <c r="P429">
        <v>2129.8000000000002</v>
      </c>
      <c r="Q429">
        <v>0</v>
      </c>
      <c r="R429">
        <v>0</v>
      </c>
      <c r="S429">
        <v>0</v>
      </c>
      <c r="T429">
        <v>0</v>
      </c>
      <c r="U429">
        <v>0</v>
      </c>
      <c r="V429">
        <v>0</v>
      </c>
      <c r="W429">
        <v>0</v>
      </c>
      <c r="X429">
        <v>0</v>
      </c>
      <c r="Y429">
        <v>0</v>
      </c>
      <c r="Z429">
        <v>0</v>
      </c>
      <c r="AA429">
        <v>0</v>
      </c>
      <c r="AB429">
        <v>0</v>
      </c>
      <c r="AC429">
        <v>0</v>
      </c>
      <c r="AD429">
        <v>0</v>
      </c>
      <c r="AE429">
        <v>0</v>
      </c>
      <c r="AF429">
        <v>0</v>
      </c>
      <c r="AG429">
        <v>0</v>
      </c>
      <c r="AH429">
        <v>0</v>
      </c>
      <c r="AI429">
        <v>0</v>
      </c>
      <c r="AJ429">
        <v>0</v>
      </c>
      <c r="AK429">
        <v>0</v>
      </c>
      <c r="AL429">
        <v>0</v>
      </c>
      <c r="AM429">
        <v>0</v>
      </c>
      <c r="AN429">
        <v>0</v>
      </c>
      <c r="AO429">
        <v>0</v>
      </c>
      <c r="AP429">
        <v>0</v>
      </c>
      <c r="AQ429">
        <v>0</v>
      </c>
      <c r="AR429">
        <v>0</v>
      </c>
      <c r="AS429">
        <v>0</v>
      </c>
      <c r="AT429">
        <v>0</v>
      </c>
    </row>
    <row r="430" spans="1:46" x14ac:dyDescent="0.45">
      <c r="A430" t="s">
        <v>10</v>
      </c>
      <c r="B430">
        <v>1</v>
      </c>
      <c r="C430">
        <v>3</v>
      </c>
      <c r="D430">
        <v>7068</v>
      </c>
      <c r="E430">
        <v>0</v>
      </c>
      <c r="F430">
        <v>0</v>
      </c>
      <c r="G430">
        <v>0</v>
      </c>
      <c r="H430">
        <v>0</v>
      </c>
      <c r="I430">
        <v>0</v>
      </c>
      <c r="J430">
        <v>0</v>
      </c>
      <c r="K430">
        <v>0</v>
      </c>
      <c r="L430">
        <v>0</v>
      </c>
      <c r="M430">
        <v>0</v>
      </c>
      <c r="N430">
        <v>0</v>
      </c>
      <c r="O430">
        <v>1084.3800000000001</v>
      </c>
      <c r="P430">
        <v>0</v>
      </c>
      <c r="Q430">
        <v>0</v>
      </c>
      <c r="R430">
        <v>0</v>
      </c>
      <c r="S430">
        <v>0</v>
      </c>
      <c r="T430">
        <v>0</v>
      </c>
      <c r="U430">
        <v>0</v>
      </c>
      <c r="V430">
        <v>0</v>
      </c>
      <c r="W430">
        <v>0</v>
      </c>
      <c r="X430">
        <v>0</v>
      </c>
      <c r="Y430">
        <v>0</v>
      </c>
      <c r="Z430">
        <v>0</v>
      </c>
      <c r="AA430">
        <v>0</v>
      </c>
      <c r="AB430">
        <v>0</v>
      </c>
      <c r="AC430">
        <v>0</v>
      </c>
      <c r="AD430">
        <v>0</v>
      </c>
      <c r="AE430">
        <v>0</v>
      </c>
      <c r="AF430">
        <v>0</v>
      </c>
      <c r="AG430">
        <v>0</v>
      </c>
      <c r="AH430">
        <v>0</v>
      </c>
      <c r="AI430">
        <v>0</v>
      </c>
      <c r="AJ430">
        <v>0</v>
      </c>
      <c r="AK430">
        <v>0</v>
      </c>
      <c r="AL430">
        <v>0</v>
      </c>
      <c r="AM430">
        <v>0</v>
      </c>
      <c r="AN430">
        <v>0</v>
      </c>
      <c r="AO430">
        <v>0</v>
      </c>
      <c r="AP430">
        <v>0</v>
      </c>
      <c r="AQ430">
        <v>0</v>
      </c>
      <c r="AR430">
        <v>0</v>
      </c>
      <c r="AS430">
        <v>0</v>
      </c>
      <c r="AT430">
        <v>0</v>
      </c>
    </row>
    <row r="431" spans="1:46" x14ac:dyDescent="0.45">
      <c r="A431" t="s">
        <v>10</v>
      </c>
      <c r="B431">
        <v>1</v>
      </c>
      <c r="C431">
        <v>3</v>
      </c>
      <c r="D431">
        <v>7070</v>
      </c>
      <c r="E431">
        <v>0</v>
      </c>
      <c r="F431">
        <v>0</v>
      </c>
      <c r="G431">
        <v>220</v>
      </c>
      <c r="H431">
        <v>0</v>
      </c>
      <c r="I431">
        <v>0</v>
      </c>
      <c r="J431">
        <v>0</v>
      </c>
      <c r="K431">
        <v>0</v>
      </c>
      <c r="L431">
        <v>0</v>
      </c>
      <c r="M431">
        <v>0</v>
      </c>
      <c r="N431">
        <v>0</v>
      </c>
      <c r="O431">
        <v>0</v>
      </c>
      <c r="P431">
        <v>0</v>
      </c>
      <c r="Q431">
        <v>0</v>
      </c>
      <c r="R431">
        <v>0</v>
      </c>
      <c r="S431">
        <v>0</v>
      </c>
      <c r="T431">
        <v>0</v>
      </c>
      <c r="U431">
        <v>0</v>
      </c>
      <c r="V431">
        <v>0</v>
      </c>
      <c r="W431">
        <v>0</v>
      </c>
      <c r="X431">
        <v>0</v>
      </c>
      <c r="Y431">
        <v>0</v>
      </c>
      <c r="Z431">
        <v>0</v>
      </c>
      <c r="AA431">
        <v>0</v>
      </c>
      <c r="AB431">
        <v>0</v>
      </c>
      <c r="AC431">
        <v>0</v>
      </c>
      <c r="AD431">
        <v>0</v>
      </c>
      <c r="AE431">
        <v>0</v>
      </c>
      <c r="AF431">
        <v>0</v>
      </c>
      <c r="AG431">
        <v>0</v>
      </c>
      <c r="AH431">
        <v>0</v>
      </c>
      <c r="AI431">
        <v>0</v>
      </c>
      <c r="AJ431">
        <v>0</v>
      </c>
      <c r="AK431">
        <v>0</v>
      </c>
      <c r="AL431">
        <v>0</v>
      </c>
      <c r="AM431">
        <v>0</v>
      </c>
      <c r="AN431">
        <v>0</v>
      </c>
      <c r="AO431">
        <v>0</v>
      </c>
      <c r="AP431">
        <v>0</v>
      </c>
      <c r="AQ431">
        <v>0</v>
      </c>
      <c r="AR431">
        <v>0</v>
      </c>
      <c r="AS431">
        <v>0</v>
      </c>
      <c r="AT431">
        <v>0</v>
      </c>
    </row>
    <row r="432" spans="1:46" x14ac:dyDescent="0.45">
      <c r="A432" t="s">
        <v>10</v>
      </c>
      <c r="B432">
        <v>1</v>
      </c>
      <c r="C432">
        <v>3</v>
      </c>
      <c r="D432">
        <v>7071</v>
      </c>
      <c r="E432">
        <v>0</v>
      </c>
      <c r="F432">
        <v>0</v>
      </c>
      <c r="G432">
        <v>0</v>
      </c>
      <c r="H432">
        <v>0</v>
      </c>
      <c r="I432">
        <v>0</v>
      </c>
      <c r="J432">
        <v>99.19</v>
      </c>
      <c r="K432">
        <v>90.84</v>
      </c>
      <c r="L432">
        <v>0</v>
      </c>
      <c r="M432">
        <v>116.07</v>
      </c>
      <c r="N432">
        <v>196.47</v>
      </c>
      <c r="O432">
        <v>0</v>
      </c>
      <c r="P432">
        <v>0</v>
      </c>
      <c r="Q432">
        <v>386.04</v>
      </c>
      <c r="R432">
        <v>0</v>
      </c>
      <c r="S432">
        <v>0</v>
      </c>
      <c r="T432">
        <v>0</v>
      </c>
      <c r="U432">
        <v>0</v>
      </c>
      <c r="V432">
        <v>0</v>
      </c>
      <c r="W432">
        <v>0</v>
      </c>
      <c r="X432">
        <v>0</v>
      </c>
      <c r="Y432">
        <v>0</v>
      </c>
      <c r="Z432">
        <v>0</v>
      </c>
      <c r="AA432">
        <v>0</v>
      </c>
      <c r="AB432">
        <v>0</v>
      </c>
      <c r="AC432">
        <v>0</v>
      </c>
      <c r="AD432">
        <v>0</v>
      </c>
      <c r="AE432">
        <v>0</v>
      </c>
      <c r="AF432">
        <v>0</v>
      </c>
      <c r="AG432">
        <v>0</v>
      </c>
      <c r="AH432">
        <v>0</v>
      </c>
      <c r="AI432">
        <v>0</v>
      </c>
      <c r="AJ432">
        <v>0</v>
      </c>
      <c r="AK432">
        <v>0</v>
      </c>
      <c r="AL432">
        <v>0</v>
      </c>
      <c r="AM432">
        <v>0</v>
      </c>
      <c r="AN432">
        <v>0</v>
      </c>
      <c r="AO432">
        <v>0</v>
      </c>
      <c r="AP432">
        <v>0</v>
      </c>
      <c r="AQ432">
        <v>0</v>
      </c>
      <c r="AR432">
        <v>0</v>
      </c>
      <c r="AS432">
        <v>0</v>
      </c>
      <c r="AT432">
        <v>0</v>
      </c>
    </row>
    <row r="433" spans="1:46" x14ac:dyDescent="0.45">
      <c r="A433" t="s">
        <v>10</v>
      </c>
      <c r="B433">
        <v>1</v>
      </c>
      <c r="C433">
        <v>3</v>
      </c>
      <c r="D433">
        <v>7072</v>
      </c>
      <c r="E433">
        <v>0</v>
      </c>
      <c r="F433">
        <v>0</v>
      </c>
      <c r="G433">
        <v>0</v>
      </c>
      <c r="H433">
        <v>0</v>
      </c>
      <c r="I433">
        <v>0</v>
      </c>
      <c r="J433">
        <v>0</v>
      </c>
      <c r="K433">
        <v>1407.94</v>
      </c>
      <c r="L433">
        <v>-210.94</v>
      </c>
      <c r="M433">
        <v>0</v>
      </c>
      <c r="N433">
        <v>0</v>
      </c>
      <c r="O433">
        <v>0</v>
      </c>
      <c r="P433">
        <v>0</v>
      </c>
      <c r="Q433">
        <v>0</v>
      </c>
      <c r="R433">
        <v>0</v>
      </c>
      <c r="S433">
        <v>0</v>
      </c>
      <c r="T433">
        <v>0</v>
      </c>
      <c r="U433">
        <v>0</v>
      </c>
      <c r="V433">
        <v>0</v>
      </c>
      <c r="W433">
        <v>0</v>
      </c>
      <c r="X433">
        <v>0</v>
      </c>
      <c r="Y433">
        <v>0</v>
      </c>
      <c r="Z433">
        <v>0</v>
      </c>
      <c r="AA433">
        <v>0</v>
      </c>
      <c r="AB433">
        <v>0</v>
      </c>
      <c r="AC433">
        <v>0</v>
      </c>
      <c r="AD433">
        <v>0</v>
      </c>
      <c r="AE433">
        <v>0</v>
      </c>
      <c r="AF433">
        <v>0</v>
      </c>
      <c r="AG433">
        <v>0</v>
      </c>
      <c r="AH433">
        <v>0</v>
      </c>
      <c r="AI433">
        <v>0</v>
      </c>
      <c r="AJ433">
        <v>0</v>
      </c>
      <c r="AK433">
        <v>0</v>
      </c>
      <c r="AL433">
        <v>0</v>
      </c>
      <c r="AM433">
        <v>0</v>
      </c>
      <c r="AN433">
        <v>0</v>
      </c>
      <c r="AO433">
        <v>0</v>
      </c>
      <c r="AP433">
        <v>0</v>
      </c>
      <c r="AQ433">
        <v>0</v>
      </c>
      <c r="AR433">
        <v>0</v>
      </c>
      <c r="AS433">
        <v>0</v>
      </c>
      <c r="AT433">
        <v>0</v>
      </c>
    </row>
    <row r="434" spans="1:46" x14ac:dyDescent="0.45">
      <c r="A434" t="s">
        <v>10</v>
      </c>
      <c r="B434">
        <v>1</v>
      </c>
      <c r="C434">
        <v>3</v>
      </c>
      <c r="D434">
        <v>7073</v>
      </c>
      <c r="E434">
        <v>0</v>
      </c>
      <c r="F434">
        <v>0</v>
      </c>
      <c r="G434">
        <v>0</v>
      </c>
      <c r="H434">
        <v>0</v>
      </c>
      <c r="I434">
        <v>0</v>
      </c>
      <c r="J434">
        <v>0</v>
      </c>
      <c r="K434">
        <v>283.95999999999998</v>
      </c>
      <c r="L434">
        <v>0</v>
      </c>
      <c r="M434">
        <v>0</v>
      </c>
      <c r="N434">
        <v>0</v>
      </c>
      <c r="O434">
        <v>0</v>
      </c>
      <c r="P434">
        <v>0</v>
      </c>
      <c r="Q434">
        <v>0</v>
      </c>
      <c r="R434">
        <v>0</v>
      </c>
      <c r="S434">
        <v>0</v>
      </c>
      <c r="T434">
        <v>0</v>
      </c>
      <c r="U434">
        <v>0</v>
      </c>
      <c r="V434">
        <v>0</v>
      </c>
      <c r="W434">
        <v>0</v>
      </c>
      <c r="X434">
        <v>0</v>
      </c>
      <c r="Y434">
        <v>0</v>
      </c>
      <c r="Z434">
        <v>0</v>
      </c>
      <c r="AA434">
        <v>0</v>
      </c>
      <c r="AB434">
        <v>0</v>
      </c>
      <c r="AC434">
        <v>0</v>
      </c>
      <c r="AD434">
        <v>0</v>
      </c>
      <c r="AE434">
        <v>0</v>
      </c>
      <c r="AF434">
        <v>0</v>
      </c>
      <c r="AG434">
        <v>0</v>
      </c>
      <c r="AH434">
        <v>0</v>
      </c>
      <c r="AI434">
        <v>0</v>
      </c>
      <c r="AJ434">
        <v>0</v>
      </c>
      <c r="AK434">
        <v>0</v>
      </c>
      <c r="AL434">
        <v>0</v>
      </c>
      <c r="AM434">
        <v>0</v>
      </c>
      <c r="AN434">
        <v>0</v>
      </c>
      <c r="AO434">
        <v>0</v>
      </c>
      <c r="AP434">
        <v>0</v>
      </c>
      <c r="AQ434">
        <v>0</v>
      </c>
      <c r="AR434">
        <v>0</v>
      </c>
      <c r="AS434">
        <v>0</v>
      </c>
      <c r="AT434">
        <v>0</v>
      </c>
    </row>
    <row r="435" spans="1:46" x14ac:dyDescent="0.45">
      <c r="A435" t="s">
        <v>10</v>
      </c>
      <c r="B435">
        <v>1</v>
      </c>
      <c r="C435">
        <v>3</v>
      </c>
      <c r="D435">
        <v>7075</v>
      </c>
      <c r="E435">
        <v>0</v>
      </c>
      <c r="F435">
        <v>0</v>
      </c>
      <c r="G435">
        <v>0</v>
      </c>
      <c r="H435">
        <v>0</v>
      </c>
      <c r="I435">
        <v>0</v>
      </c>
      <c r="J435">
        <v>0</v>
      </c>
      <c r="K435">
        <v>45.99</v>
      </c>
      <c r="L435">
        <v>0</v>
      </c>
      <c r="M435">
        <v>0</v>
      </c>
      <c r="N435">
        <v>0</v>
      </c>
      <c r="O435">
        <v>0</v>
      </c>
      <c r="P435">
        <v>28.74</v>
      </c>
      <c r="Q435">
        <v>0</v>
      </c>
      <c r="R435">
        <v>0</v>
      </c>
      <c r="S435">
        <v>0</v>
      </c>
      <c r="T435">
        <v>0</v>
      </c>
      <c r="U435">
        <v>0</v>
      </c>
      <c r="V435">
        <v>0</v>
      </c>
      <c r="W435">
        <v>0</v>
      </c>
      <c r="X435">
        <v>0</v>
      </c>
      <c r="Y435">
        <v>0</v>
      </c>
      <c r="Z435">
        <v>0</v>
      </c>
      <c r="AA435">
        <v>0</v>
      </c>
      <c r="AB435">
        <v>0</v>
      </c>
      <c r="AC435">
        <v>0</v>
      </c>
      <c r="AD435">
        <v>0</v>
      </c>
      <c r="AE435">
        <v>0</v>
      </c>
      <c r="AF435">
        <v>0</v>
      </c>
      <c r="AG435">
        <v>0</v>
      </c>
      <c r="AH435">
        <v>0</v>
      </c>
      <c r="AI435">
        <v>0</v>
      </c>
      <c r="AJ435">
        <v>0</v>
      </c>
      <c r="AK435">
        <v>0</v>
      </c>
      <c r="AL435">
        <v>0</v>
      </c>
      <c r="AM435">
        <v>0</v>
      </c>
      <c r="AN435">
        <v>0</v>
      </c>
      <c r="AO435">
        <v>0</v>
      </c>
      <c r="AP435">
        <v>0</v>
      </c>
      <c r="AQ435">
        <v>0</v>
      </c>
      <c r="AR435">
        <v>0</v>
      </c>
      <c r="AS435">
        <v>0</v>
      </c>
      <c r="AT435">
        <v>0</v>
      </c>
    </row>
    <row r="436" spans="1:46" x14ac:dyDescent="0.45">
      <c r="A436" t="s">
        <v>10</v>
      </c>
      <c r="B436">
        <v>1</v>
      </c>
      <c r="C436">
        <v>3</v>
      </c>
      <c r="D436">
        <v>7076</v>
      </c>
      <c r="E436">
        <v>0</v>
      </c>
      <c r="F436">
        <v>0</v>
      </c>
      <c r="G436">
        <v>0</v>
      </c>
      <c r="H436">
        <v>0</v>
      </c>
      <c r="I436">
        <v>0</v>
      </c>
      <c r="J436">
        <v>0</v>
      </c>
      <c r="K436">
        <v>0</v>
      </c>
      <c r="L436">
        <v>0</v>
      </c>
      <c r="M436">
        <v>265.88</v>
      </c>
      <c r="N436">
        <v>0</v>
      </c>
      <c r="O436">
        <v>0</v>
      </c>
      <c r="P436">
        <v>0</v>
      </c>
      <c r="Q436">
        <v>172.47</v>
      </c>
      <c r="R436">
        <v>0</v>
      </c>
      <c r="S436">
        <v>0</v>
      </c>
      <c r="T436">
        <v>0</v>
      </c>
      <c r="U436">
        <v>0</v>
      </c>
      <c r="V436">
        <v>0</v>
      </c>
      <c r="W436">
        <v>0</v>
      </c>
      <c r="X436">
        <v>0</v>
      </c>
      <c r="Y436">
        <v>0</v>
      </c>
      <c r="Z436">
        <v>0</v>
      </c>
      <c r="AA436">
        <v>0</v>
      </c>
      <c r="AB436">
        <v>0</v>
      </c>
      <c r="AC436">
        <v>0</v>
      </c>
      <c r="AD436">
        <v>0</v>
      </c>
      <c r="AE436">
        <v>0</v>
      </c>
      <c r="AF436">
        <v>0</v>
      </c>
      <c r="AG436">
        <v>0</v>
      </c>
      <c r="AH436">
        <v>0</v>
      </c>
      <c r="AI436">
        <v>0</v>
      </c>
      <c r="AJ436">
        <v>0</v>
      </c>
      <c r="AK436">
        <v>0</v>
      </c>
      <c r="AL436">
        <v>0</v>
      </c>
      <c r="AM436">
        <v>0</v>
      </c>
      <c r="AN436">
        <v>0</v>
      </c>
      <c r="AO436">
        <v>0</v>
      </c>
      <c r="AP436">
        <v>0</v>
      </c>
      <c r="AQ436">
        <v>0</v>
      </c>
      <c r="AR436">
        <v>0</v>
      </c>
      <c r="AS436">
        <v>0</v>
      </c>
      <c r="AT436">
        <v>0</v>
      </c>
    </row>
    <row r="437" spans="1:46" x14ac:dyDescent="0.45">
      <c r="A437" t="s">
        <v>10</v>
      </c>
      <c r="B437">
        <v>1</v>
      </c>
      <c r="C437">
        <v>3</v>
      </c>
      <c r="D437">
        <v>7077</v>
      </c>
      <c r="E437">
        <v>0</v>
      </c>
      <c r="F437">
        <v>0</v>
      </c>
      <c r="G437">
        <v>0</v>
      </c>
      <c r="H437">
        <v>0</v>
      </c>
      <c r="I437">
        <v>0</v>
      </c>
      <c r="J437">
        <v>0</v>
      </c>
      <c r="K437">
        <v>0</v>
      </c>
      <c r="L437">
        <v>0</v>
      </c>
      <c r="M437">
        <v>0</v>
      </c>
      <c r="N437">
        <v>0</v>
      </c>
      <c r="O437">
        <v>516.67999999999995</v>
      </c>
      <c r="P437">
        <v>34.49</v>
      </c>
      <c r="Q437">
        <v>459.9</v>
      </c>
      <c r="R437">
        <v>0</v>
      </c>
      <c r="S437">
        <v>0</v>
      </c>
      <c r="T437">
        <v>0</v>
      </c>
      <c r="U437">
        <v>0</v>
      </c>
      <c r="V437">
        <v>0</v>
      </c>
      <c r="W437">
        <v>0</v>
      </c>
      <c r="X437">
        <v>0</v>
      </c>
      <c r="Y437">
        <v>0</v>
      </c>
      <c r="Z437">
        <v>0</v>
      </c>
      <c r="AA437">
        <v>0</v>
      </c>
      <c r="AB437">
        <v>0</v>
      </c>
      <c r="AC437">
        <v>0</v>
      </c>
      <c r="AD437">
        <v>0</v>
      </c>
      <c r="AE437">
        <v>0</v>
      </c>
      <c r="AF437">
        <v>0</v>
      </c>
      <c r="AG437">
        <v>0</v>
      </c>
      <c r="AH437">
        <v>0</v>
      </c>
      <c r="AI437">
        <v>0</v>
      </c>
      <c r="AJ437">
        <v>0</v>
      </c>
      <c r="AK437">
        <v>0</v>
      </c>
      <c r="AL437">
        <v>0</v>
      </c>
      <c r="AM437">
        <v>0</v>
      </c>
      <c r="AN437">
        <v>0</v>
      </c>
      <c r="AO437">
        <v>0</v>
      </c>
      <c r="AP437">
        <v>0</v>
      </c>
      <c r="AQ437">
        <v>0</v>
      </c>
      <c r="AR437">
        <v>0</v>
      </c>
      <c r="AS437">
        <v>0</v>
      </c>
      <c r="AT437">
        <v>0</v>
      </c>
    </row>
    <row r="438" spans="1:46" x14ac:dyDescent="0.45">
      <c r="A438" t="s">
        <v>10</v>
      </c>
      <c r="B438">
        <v>1</v>
      </c>
      <c r="C438">
        <v>3</v>
      </c>
      <c r="D438">
        <v>7078</v>
      </c>
      <c r="E438">
        <v>0</v>
      </c>
      <c r="F438">
        <v>0</v>
      </c>
      <c r="G438">
        <v>0</v>
      </c>
      <c r="H438">
        <v>0</v>
      </c>
      <c r="I438">
        <v>0</v>
      </c>
      <c r="J438">
        <v>0</v>
      </c>
      <c r="K438">
        <v>0</v>
      </c>
      <c r="L438">
        <v>0</v>
      </c>
      <c r="M438">
        <v>0</v>
      </c>
      <c r="N438">
        <v>0</v>
      </c>
      <c r="O438">
        <v>0</v>
      </c>
      <c r="P438">
        <v>0</v>
      </c>
      <c r="Q438">
        <v>1132.8</v>
      </c>
      <c r="R438">
        <v>0</v>
      </c>
      <c r="S438">
        <v>0</v>
      </c>
      <c r="T438">
        <v>0</v>
      </c>
      <c r="U438">
        <v>0</v>
      </c>
      <c r="V438">
        <v>0</v>
      </c>
      <c r="W438">
        <v>0</v>
      </c>
      <c r="X438">
        <v>0</v>
      </c>
      <c r="Y438">
        <v>0</v>
      </c>
      <c r="Z438">
        <v>0</v>
      </c>
      <c r="AA438">
        <v>0</v>
      </c>
      <c r="AB438">
        <v>0</v>
      </c>
      <c r="AC438">
        <v>0</v>
      </c>
      <c r="AD438">
        <v>0</v>
      </c>
      <c r="AE438">
        <v>0</v>
      </c>
      <c r="AF438">
        <v>0</v>
      </c>
      <c r="AG438">
        <v>0</v>
      </c>
      <c r="AH438">
        <v>0</v>
      </c>
      <c r="AI438">
        <v>0</v>
      </c>
      <c r="AJ438">
        <v>0</v>
      </c>
      <c r="AK438">
        <v>0</v>
      </c>
      <c r="AL438">
        <v>0</v>
      </c>
      <c r="AM438">
        <v>0</v>
      </c>
      <c r="AN438">
        <v>0</v>
      </c>
      <c r="AO438">
        <v>0</v>
      </c>
      <c r="AP438">
        <v>0</v>
      </c>
      <c r="AQ438">
        <v>0</v>
      </c>
      <c r="AR438">
        <v>0</v>
      </c>
      <c r="AS438">
        <v>0</v>
      </c>
      <c r="AT438">
        <v>0</v>
      </c>
    </row>
    <row r="439" spans="1:46" x14ac:dyDescent="0.45">
      <c r="A439" t="s">
        <v>10</v>
      </c>
      <c r="B439">
        <v>1</v>
      </c>
      <c r="C439">
        <v>3</v>
      </c>
      <c r="D439">
        <v>7079</v>
      </c>
      <c r="E439">
        <v>0</v>
      </c>
      <c r="F439">
        <v>0</v>
      </c>
      <c r="G439">
        <v>0</v>
      </c>
      <c r="H439">
        <v>0</v>
      </c>
      <c r="I439">
        <v>0</v>
      </c>
      <c r="J439">
        <v>0</v>
      </c>
      <c r="K439">
        <v>0</v>
      </c>
      <c r="L439">
        <v>0</v>
      </c>
      <c r="M439">
        <v>0</v>
      </c>
      <c r="N439">
        <v>0</v>
      </c>
      <c r="O439">
        <v>0</v>
      </c>
      <c r="P439">
        <v>0</v>
      </c>
      <c r="Q439">
        <v>268.63</v>
      </c>
      <c r="R439">
        <v>0</v>
      </c>
      <c r="S439">
        <v>0</v>
      </c>
      <c r="T439">
        <v>0</v>
      </c>
      <c r="U439">
        <v>0</v>
      </c>
      <c r="V439">
        <v>0</v>
      </c>
      <c r="W439">
        <v>0</v>
      </c>
      <c r="X439">
        <v>0</v>
      </c>
      <c r="Y439">
        <v>0</v>
      </c>
      <c r="Z439">
        <v>0</v>
      </c>
      <c r="AA439">
        <v>0</v>
      </c>
      <c r="AB439">
        <v>0</v>
      </c>
      <c r="AC439">
        <v>0</v>
      </c>
      <c r="AD439">
        <v>0</v>
      </c>
      <c r="AE439">
        <v>0</v>
      </c>
      <c r="AF439">
        <v>0</v>
      </c>
      <c r="AG439">
        <v>0</v>
      </c>
      <c r="AH439">
        <v>0</v>
      </c>
      <c r="AI439">
        <v>0</v>
      </c>
      <c r="AJ439">
        <v>0</v>
      </c>
      <c r="AK439">
        <v>0</v>
      </c>
      <c r="AL439">
        <v>0</v>
      </c>
      <c r="AM439">
        <v>0</v>
      </c>
      <c r="AN439">
        <v>0</v>
      </c>
      <c r="AO439">
        <v>0</v>
      </c>
      <c r="AP439">
        <v>0</v>
      </c>
      <c r="AQ439">
        <v>0</v>
      </c>
      <c r="AR439">
        <v>0</v>
      </c>
      <c r="AS439">
        <v>0</v>
      </c>
      <c r="AT439">
        <v>0</v>
      </c>
    </row>
    <row r="440" spans="1:46" x14ac:dyDescent="0.45">
      <c r="A440" t="s">
        <v>10</v>
      </c>
      <c r="B440">
        <v>1</v>
      </c>
      <c r="C440">
        <v>3</v>
      </c>
      <c r="D440">
        <v>7090</v>
      </c>
      <c r="E440">
        <v>0</v>
      </c>
      <c r="F440">
        <v>0</v>
      </c>
      <c r="G440">
        <v>0</v>
      </c>
      <c r="H440">
        <v>0</v>
      </c>
      <c r="I440">
        <v>0</v>
      </c>
      <c r="J440">
        <v>0</v>
      </c>
      <c r="K440">
        <v>0</v>
      </c>
      <c r="L440">
        <v>0</v>
      </c>
      <c r="M440">
        <v>0</v>
      </c>
      <c r="N440">
        <v>0</v>
      </c>
      <c r="O440">
        <v>0</v>
      </c>
      <c r="P440">
        <v>0</v>
      </c>
      <c r="Q440">
        <v>692.44</v>
      </c>
      <c r="R440">
        <v>0</v>
      </c>
      <c r="S440">
        <v>0</v>
      </c>
      <c r="T440">
        <v>0</v>
      </c>
      <c r="U440">
        <v>0</v>
      </c>
      <c r="V440">
        <v>0</v>
      </c>
      <c r="W440">
        <v>0</v>
      </c>
      <c r="X440">
        <v>0</v>
      </c>
      <c r="Y440">
        <v>0</v>
      </c>
      <c r="Z440">
        <v>0</v>
      </c>
      <c r="AA440">
        <v>0</v>
      </c>
      <c r="AB440">
        <v>0</v>
      </c>
      <c r="AC440">
        <v>0</v>
      </c>
      <c r="AD440">
        <v>0</v>
      </c>
      <c r="AE440">
        <v>0</v>
      </c>
      <c r="AF440">
        <v>0</v>
      </c>
      <c r="AG440">
        <v>0</v>
      </c>
      <c r="AH440">
        <v>0</v>
      </c>
      <c r="AI440">
        <v>0</v>
      </c>
      <c r="AJ440">
        <v>0</v>
      </c>
      <c r="AK440">
        <v>0</v>
      </c>
      <c r="AL440">
        <v>0</v>
      </c>
      <c r="AM440">
        <v>0</v>
      </c>
      <c r="AN440">
        <v>0</v>
      </c>
      <c r="AO440">
        <v>0</v>
      </c>
      <c r="AP440">
        <v>0</v>
      </c>
      <c r="AQ440">
        <v>0</v>
      </c>
      <c r="AR440">
        <v>0</v>
      </c>
      <c r="AS440">
        <v>0</v>
      </c>
      <c r="AT440">
        <v>0</v>
      </c>
    </row>
    <row r="441" spans="1:46" x14ac:dyDescent="0.45">
      <c r="A441" t="s">
        <v>10</v>
      </c>
      <c r="B441">
        <v>1</v>
      </c>
      <c r="C441">
        <v>3</v>
      </c>
      <c r="D441">
        <v>7091</v>
      </c>
      <c r="E441">
        <v>0</v>
      </c>
      <c r="F441">
        <v>0</v>
      </c>
      <c r="G441">
        <v>0</v>
      </c>
      <c r="H441">
        <v>0</v>
      </c>
      <c r="I441">
        <v>0</v>
      </c>
      <c r="J441">
        <v>195.83</v>
      </c>
      <c r="K441">
        <v>0</v>
      </c>
      <c r="L441">
        <v>0</v>
      </c>
      <c r="M441">
        <v>77</v>
      </c>
      <c r="N441">
        <v>344.93</v>
      </c>
      <c r="O441">
        <v>0</v>
      </c>
      <c r="P441">
        <v>74.95</v>
      </c>
      <c r="Q441">
        <v>396.28</v>
      </c>
      <c r="R441">
        <v>0</v>
      </c>
      <c r="S441">
        <v>0</v>
      </c>
      <c r="T441">
        <v>0</v>
      </c>
      <c r="U441">
        <v>0</v>
      </c>
      <c r="V441">
        <v>0</v>
      </c>
      <c r="W441">
        <v>0</v>
      </c>
      <c r="X441">
        <v>0</v>
      </c>
      <c r="Y441">
        <v>0</v>
      </c>
      <c r="Z441">
        <v>0</v>
      </c>
      <c r="AA441">
        <v>0</v>
      </c>
      <c r="AB441">
        <v>0</v>
      </c>
      <c r="AC441">
        <v>0</v>
      </c>
      <c r="AD441">
        <v>0</v>
      </c>
      <c r="AE441">
        <v>0</v>
      </c>
      <c r="AF441">
        <v>0</v>
      </c>
      <c r="AG441">
        <v>0</v>
      </c>
      <c r="AH441">
        <v>0</v>
      </c>
      <c r="AI441">
        <v>0</v>
      </c>
      <c r="AJ441">
        <v>0</v>
      </c>
      <c r="AK441">
        <v>0</v>
      </c>
      <c r="AL441">
        <v>0</v>
      </c>
      <c r="AM441">
        <v>0</v>
      </c>
      <c r="AN441">
        <v>0</v>
      </c>
      <c r="AO441">
        <v>0</v>
      </c>
      <c r="AP441">
        <v>0</v>
      </c>
      <c r="AQ441">
        <v>0</v>
      </c>
      <c r="AR441">
        <v>0</v>
      </c>
      <c r="AS441">
        <v>0</v>
      </c>
      <c r="AT441">
        <v>0</v>
      </c>
    </row>
    <row r="442" spans="1:46" x14ac:dyDescent="0.45">
      <c r="A442" t="s">
        <v>10</v>
      </c>
      <c r="B442">
        <v>1</v>
      </c>
      <c r="C442">
        <v>3</v>
      </c>
      <c r="D442">
        <v>7092</v>
      </c>
      <c r="E442">
        <v>0</v>
      </c>
      <c r="F442">
        <v>0</v>
      </c>
      <c r="G442">
        <v>0</v>
      </c>
      <c r="H442">
        <v>0</v>
      </c>
      <c r="I442">
        <v>0</v>
      </c>
      <c r="J442">
        <v>307.20999999999998</v>
      </c>
      <c r="K442">
        <v>0</v>
      </c>
      <c r="L442">
        <v>0</v>
      </c>
      <c r="M442">
        <v>0</v>
      </c>
      <c r="N442">
        <v>0</v>
      </c>
      <c r="O442">
        <v>2548.9</v>
      </c>
      <c r="P442">
        <v>10</v>
      </c>
      <c r="Q442">
        <v>0</v>
      </c>
      <c r="R442">
        <v>0</v>
      </c>
      <c r="S442">
        <v>0</v>
      </c>
      <c r="T442">
        <v>0</v>
      </c>
      <c r="U442">
        <v>0</v>
      </c>
      <c r="V442">
        <v>0</v>
      </c>
      <c r="W442">
        <v>0</v>
      </c>
      <c r="X442">
        <v>0</v>
      </c>
      <c r="Y442">
        <v>0</v>
      </c>
      <c r="Z442">
        <v>0</v>
      </c>
      <c r="AA442">
        <v>0</v>
      </c>
      <c r="AB442">
        <v>0</v>
      </c>
      <c r="AC442">
        <v>0</v>
      </c>
      <c r="AD442">
        <v>0</v>
      </c>
      <c r="AE442">
        <v>0</v>
      </c>
      <c r="AF442">
        <v>0</v>
      </c>
      <c r="AG442">
        <v>0</v>
      </c>
      <c r="AH442">
        <v>0</v>
      </c>
      <c r="AI442">
        <v>0</v>
      </c>
      <c r="AJ442">
        <v>0</v>
      </c>
      <c r="AK442">
        <v>0</v>
      </c>
      <c r="AL442">
        <v>0</v>
      </c>
      <c r="AM442">
        <v>0</v>
      </c>
      <c r="AN442">
        <v>0</v>
      </c>
      <c r="AO442">
        <v>0</v>
      </c>
      <c r="AP442">
        <v>0</v>
      </c>
      <c r="AQ442">
        <v>0</v>
      </c>
      <c r="AR442">
        <v>0</v>
      </c>
      <c r="AS442">
        <v>0</v>
      </c>
      <c r="AT442">
        <v>0</v>
      </c>
    </row>
    <row r="443" spans="1:46" x14ac:dyDescent="0.45">
      <c r="A443" t="s">
        <v>10</v>
      </c>
      <c r="B443">
        <v>1</v>
      </c>
      <c r="C443">
        <v>3</v>
      </c>
      <c r="D443">
        <v>7094</v>
      </c>
      <c r="E443">
        <v>0</v>
      </c>
      <c r="F443">
        <v>0</v>
      </c>
      <c r="G443">
        <v>0</v>
      </c>
      <c r="H443">
        <v>0</v>
      </c>
      <c r="I443">
        <v>0</v>
      </c>
      <c r="J443">
        <v>0</v>
      </c>
      <c r="K443">
        <v>0</v>
      </c>
      <c r="L443">
        <v>300</v>
      </c>
      <c r="M443">
        <v>-5000</v>
      </c>
      <c r="N443">
        <v>7600</v>
      </c>
      <c r="O443">
        <v>600</v>
      </c>
      <c r="P443">
        <v>5368.55</v>
      </c>
      <c r="Q443">
        <v>1361.95</v>
      </c>
      <c r="R443">
        <v>0</v>
      </c>
      <c r="S443">
        <v>0</v>
      </c>
      <c r="T443">
        <v>0</v>
      </c>
      <c r="U443">
        <v>0</v>
      </c>
      <c r="V443">
        <v>0</v>
      </c>
      <c r="W443">
        <v>0</v>
      </c>
      <c r="X443">
        <v>0</v>
      </c>
      <c r="Y443">
        <v>0</v>
      </c>
      <c r="Z443">
        <v>0</v>
      </c>
      <c r="AA443">
        <v>0</v>
      </c>
      <c r="AB443">
        <v>0</v>
      </c>
      <c r="AC443">
        <v>0</v>
      </c>
      <c r="AD443">
        <v>0</v>
      </c>
      <c r="AE443">
        <v>0</v>
      </c>
      <c r="AF443">
        <v>0</v>
      </c>
      <c r="AG443">
        <v>0</v>
      </c>
      <c r="AH443">
        <v>0</v>
      </c>
      <c r="AI443">
        <v>0</v>
      </c>
      <c r="AJ443">
        <v>0</v>
      </c>
      <c r="AK443">
        <v>0</v>
      </c>
      <c r="AL443">
        <v>0</v>
      </c>
      <c r="AM443">
        <v>0</v>
      </c>
      <c r="AN443">
        <v>0</v>
      </c>
      <c r="AO443">
        <v>0</v>
      </c>
      <c r="AP443">
        <v>0</v>
      </c>
      <c r="AQ443">
        <v>0</v>
      </c>
      <c r="AR443">
        <v>0</v>
      </c>
      <c r="AS443">
        <v>0</v>
      </c>
      <c r="AT443">
        <v>0</v>
      </c>
    </row>
    <row r="444" spans="1:46" x14ac:dyDescent="0.45">
      <c r="A444" t="s">
        <v>10</v>
      </c>
      <c r="B444">
        <v>1</v>
      </c>
      <c r="C444">
        <v>3</v>
      </c>
      <c r="D444">
        <v>7095</v>
      </c>
      <c r="E444">
        <v>0</v>
      </c>
      <c r="F444">
        <v>0</v>
      </c>
      <c r="G444">
        <v>0</v>
      </c>
      <c r="H444">
        <v>0</v>
      </c>
      <c r="I444">
        <v>0</v>
      </c>
      <c r="J444">
        <v>247.18</v>
      </c>
      <c r="K444">
        <v>0</v>
      </c>
      <c r="L444">
        <v>287.60000000000002</v>
      </c>
      <c r="M444">
        <v>0</v>
      </c>
      <c r="N444">
        <v>18.86</v>
      </c>
      <c r="O444">
        <v>0</v>
      </c>
      <c r="P444">
        <v>608.13</v>
      </c>
      <c r="Q444">
        <v>0</v>
      </c>
      <c r="R444">
        <v>0</v>
      </c>
      <c r="S444">
        <v>0</v>
      </c>
      <c r="T444">
        <v>0</v>
      </c>
      <c r="U444">
        <v>0</v>
      </c>
      <c r="V444">
        <v>0</v>
      </c>
      <c r="W444">
        <v>0</v>
      </c>
      <c r="X444">
        <v>0</v>
      </c>
      <c r="Y444">
        <v>0</v>
      </c>
      <c r="Z444">
        <v>0</v>
      </c>
      <c r="AA444">
        <v>0</v>
      </c>
      <c r="AB444">
        <v>0</v>
      </c>
      <c r="AC444">
        <v>0</v>
      </c>
      <c r="AD444">
        <v>0</v>
      </c>
      <c r="AE444">
        <v>0</v>
      </c>
      <c r="AF444">
        <v>0</v>
      </c>
      <c r="AG444">
        <v>0</v>
      </c>
      <c r="AH444">
        <v>0</v>
      </c>
      <c r="AI444">
        <v>0</v>
      </c>
      <c r="AJ444">
        <v>0</v>
      </c>
      <c r="AK444">
        <v>0</v>
      </c>
      <c r="AL444">
        <v>0</v>
      </c>
      <c r="AM444">
        <v>0</v>
      </c>
      <c r="AN444">
        <v>0</v>
      </c>
      <c r="AO444">
        <v>0</v>
      </c>
      <c r="AP444">
        <v>0</v>
      </c>
      <c r="AQ444">
        <v>0</v>
      </c>
      <c r="AR444">
        <v>0</v>
      </c>
      <c r="AS444">
        <v>0</v>
      </c>
      <c r="AT444">
        <v>0</v>
      </c>
    </row>
    <row r="445" spans="1:46" x14ac:dyDescent="0.45">
      <c r="A445" t="s">
        <v>10</v>
      </c>
      <c r="B445">
        <v>1</v>
      </c>
      <c r="C445">
        <v>3</v>
      </c>
      <c r="D445">
        <v>7100</v>
      </c>
      <c r="E445">
        <v>0</v>
      </c>
      <c r="F445">
        <v>0</v>
      </c>
      <c r="G445">
        <v>0</v>
      </c>
      <c r="H445">
        <v>0</v>
      </c>
      <c r="I445">
        <v>0</v>
      </c>
      <c r="J445">
        <v>0</v>
      </c>
      <c r="K445">
        <v>0</v>
      </c>
      <c r="L445">
        <v>0</v>
      </c>
      <c r="M445">
        <v>0</v>
      </c>
      <c r="N445">
        <v>170.5</v>
      </c>
      <c r="O445">
        <v>0</v>
      </c>
      <c r="P445">
        <v>0</v>
      </c>
      <c r="Q445">
        <v>0</v>
      </c>
      <c r="R445">
        <v>0</v>
      </c>
      <c r="S445">
        <v>0</v>
      </c>
      <c r="T445">
        <v>0</v>
      </c>
      <c r="U445">
        <v>0</v>
      </c>
      <c r="V445">
        <v>0</v>
      </c>
      <c r="W445">
        <v>0</v>
      </c>
      <c r="X445">
        <v>0</v>
      </c>
      <c r="Y445">
        <v>0</v>
      </c>
      <c r="Z445">
        <v>0</v>
      </c>
      <c r="AA445">
        <v>0</v>
      </c>
      <c r="AB445">
        <v>0</v>
      </c>
      <c r="AC445">
        <v>0</v>
      </c>
      <c r="AD445">
        <v>0</v>
      </c>
      <c r="AE445">
        <v>0</v>
      </c>
      <c r="AF445">
        <v>0</v>
      </c>
      <c r="AG445">
        <v>0</v>
      </c>
      <c r="AH445">
        <v>0</v>
      </c>
      <c r="AI445">
        <v>0</v>
      </c>
      <c r="AJ445">
        <v>0</v>
      </c>
      <c r="AK445">
        <v>0</v>
      </c>
      <c r="AL445">
        <v>0</v>
      </c>
      <c r="AM445">
        <v>0</v>
      </c>
      <c r="AN445">
        <v>0</v>
      </c>
      <c r="AO445">
        <v>0</v>
      </c>
      <c r="AP445">
        <v>0</v>
      </c>
      <c r="AQ445">
        <v>0</v>
      </c>
      <c r="AR445">
        <v>0</v>
      </c>
      <c r="AS445">
        <v>0</v>
      </c>
      <c r="AT445">
        <v>0</v>
      </c>
    </row>
    <row r="446" spans="1:46" x14ac:dyDescent="0.45">
      <c r="A446" t="s">
        <v>10</v>
      </c>
      <c r="B446">
        <v>1</v>
      </c>
      <c r="C446">
        <v>3</v>
      </c>
      <c r="D446">
        <v>7103</v>
      </c>
      <c r="E446">
        <v>0</v>
      </c>
      <c r="F446">
        <v>0</v>
      </c>
      <c r="G446">
        <v>0</v>
      </c>
      <c r="H446">
        <v>0</v>
      </c>
      <c r="I446">
        <v>0</v>
      </c>
      <c r="J446">
        <v>0</v>
      </c>
      <c r="K446">
        <v>0</v>
      </c>
      <c r="L446">
        <v>0</v>
      </c>
      <c r="M446">
        <v>0</v>
      </c>
      <c r="N446">
        <v>0</v>
      </c>
      <c r="O446">
        <v>57.49</v>
      </c>
      <c r="P446">
        <v>0</v>
      </c>
      <c r="Q446">
        <v>86</v>
      </c>
      <c r="R446">
        <v>0</v>
      </c>
      <c r="S446">
        <v>0</v>
      </c>
      <c r="T446">
        <v>0</v>
      </c>
      <c r="U446">
        <v>0</v>
      </c>
      <c r="V446">
        <v>0</v>
      </c>
      <c r="W446">
        <v>0</v>
      </c>
      <c r="X446">
        <v>0</v>
      </c>
      <c r="Y446">
        <v>0</v>
      </c>
      <c r="Z446">
        <v>0</v>
      </c>
      <c r="AA446">
        <v>0</v>
      </c>
      <c r="AB446">
        <v>0</v>
      </c>
      <c r="AC446">
        <v>0</v>
      </c>
      <c r="AD446">
        <v>0</v>
      </c>
      <c r="AE446">
        <v>0</v>
      </c>
      <c r="AF446">
        <v>0</v>
      </c>
      <c r="AG446">
        <v>0</v>
      </c>
      <c r="AH446">
        <v>0</v>
      </c>
      <c r="AI446">
        <v>0</v>
      </c>
      <c r="AJ446">
        <v>0</v>
      </c>
      <c r="AK446">
        <v>0</v>
      </c>
      <c r="AL446">
        <v>0</v>
      </c>
      <c r="AM446">
        <v>0</v>
      </c>
      <c r="AN446">
        <v>0</v>
      </c>
      <c r="AO446">
        <v>0</v>
      </c>
      <c r="AP446">
        <v>0</v>
      </c>
      <c r="AQ446">
        <v>0</v>
      </c>
      <c r="AR446">
        <v>0</v>
      </c>
      <c r="AS446">
        <v>0</v>
      </c>
      <c r="AT446">
        <v>0</v>
      </c>
    </row>
    <row r="447" spans="1:46" x14ac:dyDescent="0.45">
      <c r="A447" t="s">
        <v>10</v>
      </c>
      <c r="B447">
        <v>1</v>
      </c>
      <c r="C447">
        <v>3</v>
      </c>
      <c r="D447">
        <v>7104</v>
      </c>
      <c r="E447">
        <v>0</v>
      </c>
      <c r="F447">
        <v>0</v>
      </c>
      <c r="G447">
        <v>0</v>
      </c>
      <c r="H447">
        <v>0</v>
      </c>
      <c r="I447">
        <v>0</v>
      </c>
      <c r="J447">
        <v>0</v>
      </c>
      <c r="K447">
        <v>0</v>
      </c>
      <c r="L447">
        <v>0</v>
      </c>
      <c r="M447">
        <v>0</v>
      </c>
      <c r="N447">
        <v>0</v>
      </c>
      <c r="O447">
        <v>149.47</v>
      </c>
      <c r="P447">
        <v>0</v>
      </c>
      <c r="Q447">
        <v>0</v>
      </c>
      <c r="R447">
        <v>0</v>
      </c>
      <c r="S447">
        <v>0</v>
      </c>
      <c r="T447">
        <v>0</v>
      </c>
      <c r="U447">
        <v>0</v>
      </c>
      <c r="V447">
        <v>0</v>
      </c>
      <c r="W447">
        <v>0</v>
      </c>
      <c r="X447">
        <v>0</v>
      </c>
      <c r="Y447">
        <v>0</v>
      </c>
      <c r="Z447">
        <v>0</v>
      </c>
      <c r="AA447">
        <v>0</v>
      </c>
      <c r="AB447">
        <v>0</v>
      </c>
      <c r="AC447">
        <v>0</v>
      </c>
      <c r="AD447">
        <v>0</v>
      </c>
      <c r="AE447">
        <v>0</v>
      </c>
      <c r="AF447">
        <v>0</v>
      </c>
      <c r="AG447">
        <v>0</v>
      </c>
      <c r="AH447">
        <v>0</v>
      </c>
      <c r="AI447">
        <v>0</v>
      </c>
      <c r="AJ447">
        <v>0</v>
      </c>
      <c r="AK447">
        <v>0</v>
      </c>
      <c r="AL447">
        <v>0</v>
      </c>
      <c r="AM447">
        <v>0</v>
      </c>
      <c r="AN447">
        <v>0</v>
      </c>
      <c r="AO447">
        <v>0</v>
      </c>
      <c r="AP447">
        <v>0</v>
      </c>
      <c r="AQ447">
        <v>0</v>
      </c>
      <c r="AR447">
        <v>0</v>
      </c>
      <c r="AS447">
        <v>0</v>
      </c>
      <c r="AT447">
        <v>0</v>
      </c>
    </row>
    <row r="448" spans="1:46" x14ac:dyDescent="0.45">
      <c r="A448" t="s">
        <v>10</v>
      </c>
      <c r="B448">
        <v>1</v>
      </c>
      <c r="C448">
        <v>3</v>
      </c>
      <c r="D448">
        <v>7105</v>
      </c>
      <c r="E448">
        <v>0</v>
      </c>
      <c r="F448">
        <v>0</v>
      </c>
      <c r="G448">
        <v>0</v>
      </c>
      <c r="H448">
        <v>0</v>
      </c>
      <c r="I448">
        <v>0</v>
      </c>
      <c r="J448">
        <v>0</v>
      </c>
      <c r="K448">
        <v>0</v>
      </c>
      <c r="L448">
        <v>0</v>
      </c>
      <c r="M448">
        <v>0</v>
      </c>
      <c r="N448">
        <v>0</v>
      </c>
      <c r="O448">
        <v>0</v>
      </c>
      <c r="P448">
        <v>252.95</v>
      </c>
      <c r="Q448">
        <v>0</v>
      </c>
      <c r="R448">
        <v>0</v>
      </c>
      <c r="S448">
        <v>0</v>
      </c>
      <c r="T448">
        <v>0</v>
      </c>
      <c r="U448">
        <v>0</v>
      </c>
      <c r="V448">
        <v>0</v>
      </c>
      <c r="W448">
        <v>0</v>
      </c>
      <c r="X448">
        <v>0</v>
      </c>
      <c r="Y448">
        <v>0</v>
      </c>
      <c r="Z448">
        <v>0</v>
      </c>
      <c r="AA448">
        <v>0</v>
      </c>
      <c r="AB448">
        <v>0</v>
      </c>
      <c r="AC448">
        <v>0</v>
      </c>
      <c r="AD448">
        <v>0</v>
      </c>
      <c r="AE448">
        <v>0</v>
      </c>
      <c r="AF448">
        <v>0</v>
      </c>
      <c r="AG448">
        <v>0</v>
      </c>
      <c r="AH448">
        <v>0</v>
      </c>
      <c r="AI448">
        <v>0</v>
      </c>
      <c r="AJ448">
        <v>0</v>
      </c>
      <c r="AK448">
        <v>0</v>
      </c>
      <c r="AL448">
        <v>0</v>
      </c>
      <c r="AM448">
        <v>0</v>
      </c>
      <c r="AN448">
        <v>0</v>
      </c>
      <c r="AO448">
        <v>0</v>
      </c>
      <c r="AP448">
        <v>0</v>
      </c>
      <c r="AQ448">
        <v>0</v>
      </c>
      <c r="AR448">
        <v>0</v>
      </c>
      <c r="AS448">
        <v>0</v>
      </c>
      <c r="AT448">
        <v>0</v>
      </c>
    </row>
    <row r="449" spans="1:46" x14ac:dyDescent="0.45">
      <c r="A449" t="s">
        <v>10</v>
      </c>
      <c r="B449">
        <v>1</v>
      </c>
      <c r="C449">
        <v>3</v>
      </c>
      <c r="D449">
        <v>7469</v>
      </c>
      <c r="E449">
        <v>0</v>
      </c>
      <c r="F449">
        <v>0</v>
      </c>
      <c r="G449">
        <v>0</v>
      </c>
      <c r="H449">
        <v>0</v>
      </c>
      <c r="I449">
        <v>0</v>
      </c>
      <c r="J449">
        <v>0</v>
      </c>
      <c r="K449">
        <v>0</v>
      </c>
      <c r="L449">
        <v>0</v>
      </c>
      <c r="M449">
        <v>0</v>
      </c>
      <c r="N449">
        <v>0</v>
      </c>
      <c r="O449">
        <v>57.49</v>
      </c>
      <c r="P449">
        <v>0</v>
      </c>
      <c r="Q449">
        <v>0</v>
      </c>
      <c r="R449">
        <v>0</v>
      </c>
      <c r="S449">
        <v>0</v>
      </c>
      <c r="T449">
        <v>0</v>
      </c>
      <c r="U449">
        <v>0</v>
      </c>
      <c r="V449">
        <v>0</v>
      </c>
      <c r="W449">
        <v>0</v>
      </c>
      <c r="X449">
        <v>0</v>
      </c>
      <c r="Y449">
        <v>0</v>
      </c>
      <c r="Z449">
        <v>0</v>
      </c>
      <c r="AA449">
        <v>0</v>
      </c>
      <c r="AB449">
        <v>0</v>
      </c>
      <c r="AC449">
        <v>0</v>
      </c>
      <c r="AD449">
        <v>0</v>
      </c>
      <c r="AE449">
        <v>0</v>
      </c>
      <c r="AF449">
        <v>0</v>
      </c>
      <c r="AG449">
        <v>0</v>
      </c>
      <c r="AH449">
        <v>0</v>
      </c>
      <c r="AI449">
        <v>0</v>
      </c>
      <c r="AJ449">
        <v>0</v>
      </c>
      <c r="AK449">
        <v>0</v>
      </c>
      <c r="AL449">
        <v>0</v>
      </c>
      <c r="AM449">
        <v>0</v>
      </c>
      <c r="AN449">
        <v>0</v>
      </c>
      <c r="AO449">
        <v>0</v>
      </c>
      <c r="AP449">
        <v>0</v>
      </c>
      <c r="AQ449">
        <v>0</v>
      </c>
      <c r="AR449">
        <v>0</v>
      </c>
      <c r="AS449">
        <v>0</v>
      </c>
      <c r="AT449">
        <v>0</v>
      </c>
    </row>
    <row r="450" spans="1:46" x14ac:dyDescent="0.45">
      <c r="A450" t="s">
        <v>10</v>
      </c>
      <c r="B450">
        <v>1</v>
      </c>
      <c r="C450">
        <v>3</v>
      </c>
      <c r="D450">
        <v>7506</v>
      </c>
      <c r="E450">
        <v>0</v>
      </c>
      <c r="F450">
        <v>0</v>
      </c>
      <c r="G450">
        <v>0</v>
      </c>
      <c r="H450">
        <v>0</v>
      </c>
      <c r="I450">
        <v>188.76</v>
      </c>
      <c r="J450">
        <v>0</v>
      </c>
      <c r="K450">
        <v>0</v>
      </c>
      <c r="L450">
        <v>0</v>
      </c>
      <c r="M450">
        <v>0</v>
      </c>
      <c r="N450">
        <v>0</v>
      </c>
      <c r="O450">
        <v>0</v>
      </c>
      <c r="P450">
        <v>298.94</v>
      </c>
      <c r="Q450">
        <v>0</v>
      </c>
      <c r="R450">
        <v>0</v>
      </c>
      <c r="S450">
        <v>0</v>
      </c>
      <c r="T450">
        <v>0</v>
      </c>
      <c r="U450">
        <v>0</v>
      </c>
      <c r="V450">
        <v>0</v>
      </c>
      <c r="W450">
        <v>0</v>
      </c>
      <c r="X450">
        <v>0</v>
      </c>
      <c r="Y450">
        <v>0</v>
      </c>
      <c r="Z450">
        <v>0</v>
      </c>
      <c r="AA450">
        <v>0</v>
      </c>
      <c r="AB450">
        <v>0</v>
      </c>
      <c r="AC450">
        <v>0</v>
      </c>
      <c r="AD450">
        <v>0</v>
      </c>
      <c r="AE450">
        <v>0</v>
      </c>
      <c r="AF450">
        <v>0</v>
      </c>
      <c r="AG450">
        <v>0</v>
      </c>
      <c r="AH450">
        <v>0</v>
      </c>
      <c r="AI450">
        <v>0</v>
      </c>
      <c r="AJ450">
        <v>0</v>
      </c>
      <c r="AK450">
        <v>0</v>
      </c>
      <c r="AL450">
        <v>0</v>
      </c>
      <c r="AM450">
        <v>0</v>
      </c>
      <c r="AN450">
        <v>0</v>
      </c>
      <c r="AO450">
        <v>0</v>
      </c>
      <c r="AP450">
        <v>0</v>
      </c>
      <c r="AQ450">
        <v>0</v>
      </c>
      <c r="AR450">
        <v>0</v>
      </c>
      <c r="AS450">
        <v>0</v>
      </c>
      <c r="AT450">
        <v>0</v>
      </c>
    </row>
    <row r="451" spans="1:46" x14ac:dyDescent="0.45">
      <c r="A451" t="s">
        <v>10</v>
      </c>
      <c r="B451">
        <v>1</v>
      </c>
      <c r="C451">
        <v>3</v>
      </c>
      <c r="D451">
        <v>7683</v>
      </c>
      <c r="E451">
        <v>0</v>
      </c>
      <c r="F451">
        <v>0</v>
      </c>
      <c r="G451">
        <v>0</v>
      </c>
      <c r="H451">
        <v>0</v>
      </c>
      <c r="I451">
        <v>0</v>
      </c>
      <c r="J451">
        <v>958.34</v>
      </c>
      <c r="K451">
        <v>0</v>
      </c>
      <c r="L451">
        <v>0</v>
      </c>
      <c r="M451">
        <v>0</v>
      </c>
      <c r="N451">
        <v>0</v>
      </c>
      <c r="O451">
        <v>0</v>
      </c>
      <c r="P451">
        <v>0</v>
      </c>
      <c r="Q451">
        <v>0</v>
      </c>
      <c r="R451">
        <v>0</v>
      </c>
      <c r="S451">
        <v>0</v>
      </c>
      <c r="T451">
        <v>0</v>
      </c>
      <c r="U451">
        <v>0</v>
      </c>
      <c r="V451">
        <v>0</v>
      </c>
      <c r="W451">
        <v>0</v>
      </c>
      <c r="X451">
        <v>0</v>
      </c>
      <c r="Y451">
        <v>0</v>
      </c>
      <c r="Z451">
        <v>0</v>
      </c>
      <c r="AA451">
        <v>0</v>
      </c>
      <c r="AB451">
        <v>0</v>
      </c>
      <c r="AC451">
        <v>0</v>
      </c>
      <c r="AD451">
        <v>0</v>
      </c>
      <c r="AE451">
        <v>0</v>
      </c>
      <c r="AF451">
        <v>0</v>
      </c>
      <c r="AG451">
        <v>0</v>
      </c>
      <c r="AH451">
        <v>0</v>
      </c>
      <c r="AI451">
        <v>0</v>
      </c>
      <c r="AJ451">
        <v>0</v>
      </c>
      <c r="AK451">
        <v>0</v>
      </c>
      <c r="AL451">
        <v>0</v>
      </c>
      <c r="AM451">
        <v>0</v>
      </c>
      <c r="AN451">
        <v>0</v>
      </c>
      <c r="AO451">
        <v>0</v>
      </c>
      <c r="AP451">
        <v>0</v>
      </c>
      <c r="AQ451">
        <v>0</v>
      </c>
      <c r="AR451">
        <v>0</v>
      </c>
      <c r="AS451">
        <v>0</v>
      </c>
      <c r="AT451">
        <v>0</v>
      </c>
    </row>
    <row r="452" spans="1:46" x14ac:dyDescent="0.45">
      <c r="A452" t="s">
        <v>10</v>
      </c>
      <c r="B452">
        <v>1</v>
      </c>
      <c r="C452">
        <v>3</v>
      </c>
      <c r="D452">
        <v>7685</v>
      </c>
      <c r="E452">
        <v>0</v>
      </c>
      <c r="F452">
        <v>5916.73</v>
      </c>
      <c r="G452">
        <v>6862.41</v>
      </c>
      <c r="H452">
        <v>2210.71</v>
      </c>
      <c r="I452">
        <v>1094.69</v>
      </c>
      <c r="J452">
        <v>2057.63</v>
      </c>
      <c r="K452">
        <v>5191.12</v>
      </c>
      <c r="L452">
        <v>10573.99</v>
      </c>
      <c r="M452">
        <v>2456.6999999999998</v>
      </c>
      <c r="N452">
        <v>5326.36</v>
      </c>
      <c r="O452">
        <v>1410.54</v>
      </c>
      <c r="P452">
        <v>947.78</v>
      </c>
      <c r="Q452">
        <v>4179.74</v>
      </c>
      <c r="R452">
        <v>0</v>
      </c>
      <c r="S452">
        <v>0</v>
      </c>
      <c r="T452">
        <v>0</v>
      </c>
      <c r="U452">
        <v>0</v>
      </c>
      <c r="V452">
        <v>0</v>
      </c>
      <c r="W452">
        <v>0</v>
      </c>
      <c r="X452">
        <v>0</v>
      </c>
      <c r="Y452">
        <v>0</v>
      </c>
      <c r="Z452">
        <v>0</v>
      </c>
      <c r="AA452">
        <v>0</v>
      </c>
      <c r="AB452">
        <v>0</v>
      </c>
      <c r="AC452">
        <v>0</v>
      </c>
      <c r="AD452">
        <v>0</v>
      </c>
      <c r="AE452">
        <v>0</v>
      </c>
      <c r="AF452">
        <v>0</v>
      </c>
      <c r="AG452">
        <v>0</v>
      </c>
      <c r="AH452">
        <v>0</v>
      </c>
      <c r="AI452">
        <v>0</v>
      </c>
      <c r="AJ452">
        <v>0</v>
      </c>
      <c r="AK452">
        <v>0</v>
      </c>
      <c r="AL452">
        <v>0</v>
      </c>
      <c r="AM452">
        <v>0</v>
      </c>
      <c r="AN452">
        <v>0</v>
      </c>
      <c r="AO452">
        <v>0</v>
      </c>
      <c r="AP452">
        <v>0</v>
      </c>
      <c r="AQ452">
        <v>0</v>
      </c>
      <c r="AR452">
        <v>0</v>
      </c>
      <c r="AS452">
        <v>0</v>
      </c>
      <c r="AT452">
        <v>0</v>
      </c>
    </row>
    <row r="453" spans="1:46" x14ac:dyDescent="0.45">
      <c r="A453" t="s">
        <v>10</v>
      </c>
      <c r="B453">
        <v>1</v>
      </c>
      <c r="C453">
        <v>3</v>
      </c>
      <c r="D453">
        <v>7686</v>
      </c>
      <c r="E453">
        <v>0</v>
      </c>
      <c r="F453">
        <v>919.14</v>
      </c>
      <c r="G453">
        <v>1238.9000000000001</v>
      </c>
      <c r="H453">
        <v>1758.08</v>
      </c>
      <c r="I453">
        <v>1625.38</v>
      </c>
      <c r="J453">
        <v>1165.9100000000001</v>
      </c>
      <c r="K453">
        <v>1068.42</v>
      </c>
      <c r="L453">
        <v>1081.95</v>
      </c>
      <c r="M453">
        <v>1087.81</v>
      </c>
      <c r="N453">
        <v>503.32</v>
      </c>
      <c r="O453">
        <v>1385</v>
      </c>
      <c r="P453">
        <v>0</v>
      </c>
      <c r="Q453">
        <v>0</v>
      </c>
      <c r="R453">
        <v>0</v>
      </c>
      <c r="S453">
        <v>0</v>
      </c>
      <c r="T453">
        <v>0</v>
      </c>
      <c r="U453">
        <v>0</v>
      </c>
      <c r="V453">
        <v>0</v>
      </c>
      <c r="W453">
        <v>0</v>
      </c>
      <c r="X453">
        <v>0</v>
      </c>
      <c r="Y453">
        <v>0</v>
      </c>
      <c r="Z453">
        <v>0</v>
      </c>
      <c r="AA453">
        <v>0</v>
      </c>
      <c r="AB453">
        <v>0</v>
      </c>
      <c r="AC453">
        <v>0</v>
      </c>
      <c r="AD453">
        <v>0</v>
      </c>
      <c r="AE453">
        <v>0</v>
      </c>
      <c r="AF453">
        <v>0</v>
      </c>
      <c r="AG453">
        <v>0</v>
      </c>
      <c r="AH453">
        <v>0</v>
      </c>
      <c r="AI453">
        <v>0</v>
      </c>
      <c r="AJ453">
        <v>0</v>
      </c>
      <c r="AK453">
        <v>0</v>
      </c>
      <c r="AL453">
        <v>0</v>
      </c>
      <c r="AM453">
        <v>0</v>
      </c>
      <c r="AN453">
        <v>0</v>
      </c>
      <c r="AO453">
        <v>0</v>
      </c>
      <c r="AP453">
        <v>0</v>
      </c>
      <c r="AQ453">
        <v>0</v>
      </c>
      <c r="AR453">
        <v>0</v>
      </c>
      <c r="AS453">
        <v>0</v>
      </c>
      <c r="AT453">
        <v>0</v>
      </c>
    </row>
    <row r="454" spans="1:46" x14ac:dyDescent="0.45">
      <c r="A454" t="s">
        <v>10</v>
      </c>
      <c r="B454">
        <v>1</v>
      </c>
      <c r="C454">
        <v>3</v>
      </c>
      <c r="D454">
        <v>7687</v>
      </c>
      <c r="E454">
        <v>0</v>
      </c>
      <c r="F454">
        <v>91.53</v>
      </c>
      <c r="G454">
        <v>128.04</v>
      </c>
      <c r="H454">
        <v>181.02</v>
      </c>
      <c r="I454">
        <v>169.95</v>
      </c>
      <c r="J454">
        <v>119.83</v>
      </c>
      <c r="K454">
        <v>114.96</v>
      </c>
      <c r="L454">
        <v>109.8</v>
      </c>
      <c r="M454">
        <v>111.65</v>
      </c>
      <c r="N454">
        <v>109.79</v>
      </c>
      <c r="O454">
        <v>162.1</v>
      </c>
      <c r="P454">
        <v>0</v>
      </c>
      <c r="Q454">
        <v>230.34</v>
      </c>
      <c r="R454">
        <v>0</v>
      </c>
      <c r="S454">
        <v>0</v>
      </c>
      <c r="T454">
        <v>0</v>
      </c>
      <c r="U454">
        <v>0</v>
      </c>
      <c r="V454">
        <v>0</v>
      </c>
      <c r="W454">
        <v>0</v>
      </c>
      <c r="X454">
        <v>0</v>
      </c>
      <c r="Y454">
        <v>0</v>
      </c>
      <c r="Z454">
        <v>0</v>
      </c>
      <c r="AA454">
        <v>0</v>
      </c>
      <c r="AB454">
        <v>0</v>
      </c>
      <c r="AC454">
        <v>0</v>
      </c>
      <c r="AD454">
        <v>0</v>
      </c>
      <c r="AE454">
        <v>0</v>
      </c>
      <c r="AF454">
        <v>0</v>
      </c>
      <c r="AG454">
        <v>0</v>
      </c>
      <c r="AH454">
        <v>0</v>
      </c>
      <c r="AI454">
        <v>0</v>
      </c>
      <c r="AJ454">
        <v>0</v>
      </c>
      <c r="AK454">
        <v>0</v>
      </c>
      <c r="AL454">
        <v>0</v>
      </c>
      <c r="AM454">
        <v>0</v>
      </c>
      <c r="AN454">
        <v>0</v>
      </c>
      <c r="AO454">
        <v>0</v>
      </c>
      <c r="AP454">
        <v>0</v>
      </c>
      <c r="AQ454">
        <v>0</v>
      </c>
      <c r="AR454">
        <v>0</v>
      </c>
      <c r="AS454">
        <v>0</v>
      </c>
      <c r="AT454">
        <v>0</v>
      </c>
    </row>
    <row r="455" spans="1:46" x14ac:dyDescent="0.45">
      <c r="A455" t="s">
        <v>10</v>
      </c>
      <c r="B455">
        <v>1</v>
      </c>
      <c r="C455">
        <v>3</v>
      </c>
      <c r="D455">
        <v>7700</v>
      </c>
      <c r="E455">
        <v>0</v>
      </c>
      <c r="F455">
        <v>11651.49</v>
      </c>
      <c r="G455">
        <v>12051.8</v>
      </c>
      <c r="H455">
        <v>9789.39</v>
      </c>
      <c r="I455">
        <v>11275.03</v>
      </c>
      <c r="J455">
        <v>12508.58</v>
      </c>
      <c r="K455">
        <v>12786.32</v>
      </c>
      <c r="L455">
        <v>12424.12</v>
      </c>
      <c r="M455">
        <v>13136.07</v>
      </c>
      <c r="N455">
        <v>14517.48</v>
      </c>
      <c r="O455">
        <v>14746</v>
      </c>
      <c r="P455">
        <v>12064.98</v>
      </c>
      <c r="Q455">
        <v>15688.1</v>
      </c>
      <c r="R455">
        <v>0</v>
      </c>
      <c r="S455">
        <v>0</v>
      </c>
      <c r="T455">
        <v>0</v>
      </c>
      <c r="U455">
        <v>0</v>
      </c>
      <c r="V455">
        <v>0</v>
      </c>
      <c r="W455">
        <v>0</v>
      </c>
      <c r="X455">
        <v>0</v>
      </c>
      <c r="Y455">
        <v>0</v>
      </c>
      <c r="Z455">
        <v>0</v>
      </c>
      <c r="AA455">
        <v>0</v>
      </c>
      <c r="AB455">
        <v>0</v>
      </c>
      <c r="AC455">
        <v>0</v>
      </c>
      <c r="AD455">
        <v>0</v>
      </c>
      <c r="AE455">
        <v>0</v>
      </c>
      <c r="AF455">
        <v>0</v>
      </c>
      <c r="AG455">
        <v>0</v>
      </c>
      <c r="AH455">
        <v>0</v>
      </c>
      <c r="AI455">
        <v>0</v>
      </c>
      <c r="AJ455">
        <v>0</v>
      </c>
      <c r="AK455">
        <v>0</v>
      </c>
      <c r="AL455">
        <v>0</v>
      </c>
      <c r="AM455">
        <v>0</v>
      </c>
      <c r="AN455">
        <v>0</v>
      </c>
      <c r="AO455">
        <v>0</v>
      </c>
      <c r="AP455">
        <v>0</v>
      </c>
      <c r="AQ455">
        <v>0</v>
      </c>
      <c r="AR455">
        <v>0</v>
      </c>
      <c r="AS455">
        <v>0</v>
      </c>
      <c r="AT455">
        <v>0</v>
      </c>
    </row>
    <row r="456" spans="1:46" x14ac:dyDescent="0.45">
      <c r="A456" t="s">
        <v>10</v>
      </c>
      <c r="B456">
        <v>1</v>
      </c>
      <c r="C456">
        <v>3</v>
      </c>
      <c r="D456">
        <v>7701</v>
      </c>
      <c r="E456">
        <v>0</v>
      </c>
      <c r="F456">
        <v>1286.24</v>
      </c>
      <c r="G456">
        <v>1332.94</v>
      </c>
      <c r="H456">
        <v>1082.42</v>
      </c>
      <c r="I456">
        <v>1236.68</v>
      </c>
      <c r="J456">
        <v>1327.06</v>
      </c>
      <c r="K456">
        <v>1373.44</v>
      </c>
      <c r="L456">
        <v>1305.05</v>
      </c>
      <c r="M456">
        <v>1451.8</v>
      </c>
      <c r="N456">
        <v>1556.51</v>
      </c>
      <c r="O456">
        <v>1730.53</v>
      </c>
      <c r="P456">
        <v>1316.78</v>
      </c>
      <c r="Q456">
        <v>4275.1400000000003</v>
      </c>
      <c r="R456">
        <v>0</v>
      </c>
      <c r="S456">
        <v>0</v>
      </c>
      <c r="T456">
        <v>0</v>
      </c>
      <c r="U456">
        <v>0</v>
      </c>
      <c r="V456">
        <v>0</v>
      </c>
      <c r="W456">
        <v>0</v>
      </c>
      <c r="X456">
        <v>0</v>
      </c>
      <c r="Y456">
        <v>0</v>
      </c>
      <c r="Z456">
        <v>0</v>
      </c>
      <c r="AA456">
        <v>0</v>
      </c>
      <c r="AB456">
        <v>0</v>
      </c>
      <c r="AC456">
        <v>0</v>
      </c>
      <c r="AD456">
        <v>0</v>
      </c>
      <c r="AE456">
        <v>0</v>
      </c>
      <c r="AF456">
        <v>0</v>
      </c>
      <c r="AG456">
        <v>0</v>
      </c>
      <c r="AH456">
        <v>0</v>
      </c>
      <c r="AI456">
        <v>0</v>
      </c>
      <c r="AJ456">
        <v>0</v>
      </c>
      <c r="AK456">
        <v>0</v>
      </c>
      <c r="AL456">
        <v>0</v>
      </c>
      <c r="AM456">
        <v>0</v>
      </c>
      <c r="AN456">
        <v>0</v>
      </c>
      <c r="AO456">
        <v>0</v>
      </c>
      <c r="AP456">
        <v>0</v>
      </c>
      <c r="AQ456">
        <v>0</v>
      </c>
      <c r="AR456">
        <v>0</v>
      </c>
      <c r="AS456">
        <v>0</v>
      </c>
      <c r="AT456">
        <v>0</v>
      </c>
    </row>
    <row r="457" spans="1:46" x14ac:dyDescent="0.45">
      <c r="A457" t="s">
        <v>10</v>
      </c>
      <c r="B457">
        <v>1</v>
      </c>
      <c r="C457">
        <v>3</v>
      </c>
      <c r="D457">
        <v>7715</v>
      </c>
      <c r="E457">
        <v>0</v>
      </c>
      <c r="F457">
        <v>1104.97</v>
      </c>
      <c r="G457">
        <v>462.33</v>
      </c>
      <c r="H457">
        <v>16.649999999999999</v>
      </c>
      <c r="I457">
        <v>573.26</v>
      </c>
      <c r="J457">
        <v>119.57</v>
      </c>
      <c r="K457">
        <v>972.1</v>
      </c>
      <c r="L457">
        <v>524.16999999999996</v>
      </c>
      <c r="M457">
        <v>112.77</v>
      </c>
      <c r="N457">
        <v>712.76</v>
      </c>
      <c r="O457">
        <v>1218.1400000000001</v>
      </c>
      <c r="P457">
        <v>137.97</v>
      </c>
      <c r="Q457">
        <v>2751.86</v>
      </c>
      <c r="R457">
        <v>0</v>
      </c>
      <c r="S457">
        <v>0</v>
      </c>
      <c r="T457">
        <v>0</v>
      </c>
      <c r="U457">
        <v>0</v>
      </c>
      <c r="V457">
        <v>0</v>
      </c>
      <c r="W457">
        <v>0</v>
      </c>
      <c r="X457">
        <v>0</v>
      </c>
      <c r="Y457">
        <v>0</v>
      </c>
      <c r="Z457">
        <v>0</v>
      </c>
      <c r="AA457">
        <v>0</v>
      </c>
      <c r="AB457">
        <v>0</v>
      </c>
      <c r="AC457">
        <v>0</v>
      </c>
      <c r="AD457">
        <v>0</v>
      </c>
      <c r="AE457">
        <v>0</v>
      </c>
      <c r="AF457">
        <v>0</v>
      </c>
      <c r="AG457">
        <v>0</v>
      </c>
      <c r="AH457">
        <v>0</v>
      </c>
      <c r="AI457">
        <v>0</v>
      </c>
      <c r="AJ457">
        <v>0</v>
      </c>
      <c r="AK457">
        <v>0</v>
      </c>
      <c r="AL457">
        <v>0</v>
      </c>
      <c r="AM457">
        <v>0</v>
      </c>
      <c r="AN457">
        <v>0</v>
      </c>
      <c r="AO457">
        <v>0</v>
      </c>
      <c r="AP457">
        <v>0</v>
      </c>
      <c r="AQ457">
        <v>0</v>
      </c>
      <c r="AR457">
        <v>0</v>
      </c>
      <c r="AS457">
        <v>0</v>
      </c>
      <c r="AT457">
        <v>0</v>
      </c>
    </row>
    <row r="458" spans="1:46" x14ac:dyDescent="0.45">
      <c r="A458" t="s">
        <v>10</v>
      </c>
      <c r="B458">
        <v>1</v>
      </c>
      <c r="C458">
        <v>3</v>
      </c>
      <c r="D458">
        <v>7716</v>
      </c>
      <c r="E458">
        <v>0</v>
      </c>
      <c r="F458">
        <v>0</v>
      </c>
      <c r="G458">
        <v>0</v>
      </c>
      <c r="H458">
        <v>0</v>
      </c>
      <c r="I458">
        <v>0</v>
      </c>
      <c r="J458">
        <v>0</v>
      </c>
      <c r="K458">
        <v>0</v>
      </c>
      <c r="L458">
        <v>0</v>
      </c>
      <c r="M458">
        <v>0</v>
      </c>
      <c r="N458">
        <v>3282.44</v>
      </c>
      <c r="O458">
        <v>0</v>
      </c>
      <c r="P458">
        <v>0</v>
      </c>
      <c r="Q458">
        <v>0</v>
      </c>
      <c r="R458">
        <v>0</v>
      </c>
      <c r="S458">
        <v>0</v>
      </c>
      <c r="T458">
        <v>0</v>
      </c>
      <c r="U458">
        <v>0</v>
      </c>
      <c r="V458">
        <v>0</v>
      </c>
      <c r="W458">
        <v>0</v>
      </c>
      <c r="X458">
        <v>0</v>
      </c>
      <c r="Y458">
        <v>0</v>
      </c>
      <c r="Z458">
        <v>0</v>
      </c>
      <c r="AA458">
        <v>0</v>
      </c>
      <c r="AB458">
        <v>0</v>
      </c>
      <c r="AC458">
        <v>0</v>
      </c>
      <c r="AD458">
        <v>0</v>
      </c>
      <c r="AE458">
        <v>0</v>
      </c>
      <c r="AF458">
        <v>0</v>
      </c>
      <c r="AG458">
        <v>0</v>
      </c>
      <c r="AH458">
        <v>0</v>
      </c>
      <c r="AI458">
        <v>0</v>
      </c>
      <c r="AJ458">
        <v>0</v>
      </c>
      <c r="AK458">
        <v>0</v>
      </c>
      <c r="AL458">
        <v>0</v>
      </c>
      <c r="AM458">
        <v>0</v>
      </c>
      <c r="AN458">
        <v>0</v>
      </c>
      <c r="AO458">
        <v>0</v>
      </c>
      <c r="AP458">
        <v>0</v>
      </c>
      <c r="AQ458">
        <v>0</v>
      </c>
      <c r="AR458">
        <v>0</v>
      </c>
      <c r="AS458">
        <v>0</v>
      </c>
      <c r="AT458">
        <v>0</v>
      </c>
    </row>
    <row r="459" spans="1:46" x14ac:dyDescent="0.45">
      <c r="A459" t="s">
        <v>10</v>
      </c>
      <c r="B459">
        <v>1</v>
      </c>
      <c r="C459">
        <v>3</v>
      </c>
      <c r="D459">
        <v>7800</v>
      </c>
      <c r="E459">
        <v>0</v>
      </c>
      <c r="F459">
        <v>6504.66</v>
      </c>
      <c r="G459">
        <v>6469.39</v>
      </c>
      <c r="H459">
        <v>6161.83</v>
      </c>
      <c r="I459">
        <v>7567.38</v>
      </c>
      <c r="J459">
        <v>7319.32</v>
      </c>
      <c r="K459">
        <v>6421.28</v>
      </c>
      <c r="L459">
        <v>6955.54</v>
      </c>
      <c r="M459">
        <v>6705.09</v>
      </c>
      <c r="N459">
        <v>6387.44</v>
      </c>
      <c r="O459">
        <v>7012.47</v>
      </c>
      <c r="P459">
        <v>6354.24</v>
      </c>
      <c r="Q459">
        <v>9402.9599999999991</v>
      </c>
      <c r="R459">
        <v>0</v>
      </c>
      <c r="S459">
        <v>0</v>
      </c>
      <c r="T459">
        <v>0</v>
      </c>
      <c r="U459">
        <v>0</v>
      </c>
      <c r="V459">
        <v>0</v>
      </c>
      <c r="W459">
        <v>0</v>
      </c>
      <c r="X459">
        <v>0</v>
      </c>
      <c r="Y459">
        <v>0</v>
      </c>
      <c r="Z459">
        <v>0</v>
      </c>
      <c r="AA459">
        <v>0</v>
      </c>
      <c r="AB459">
        <v>0</v>
      </c>
      <c r="AC459">
        <v>0</v>
      </c>
      <c r="AD459">
        <v>0</v>
      </c>
      <c r="AE459">
        <v>0</v>
      </c>
      <c r="AF459">
        <v>0</v>
      </c>
      <c r="AG459">
        <v>0</v>
      </c>
      <c r="AH459">
        <v>0</v>
      </c>
      <c r="AI459">
        <v>0</v>
      </c>
      <c r="AJ459">
        <v>0</v>
      </c>
      <c r="AK459">
        <v>0</v>
      </c>
      <c r="AL459">
        <v>0</v>
      </c>
      <c r="AM459">
        <v>0</v>
      </c>
      <c r="AN459">
        <v>0</v>
      </c>
      <c r="AO459">
        <v>0</v>
      </c>
      <c r="AP459">
        <v>0</v>
      </c>
      <c r="AQ459">
        <v>0</v>
      </c>
      <c r="AR459">
        <v>0</v>
      </c>
      <c r="AS459">
        <v>0</v>
      </c>
      <c r="AT459">
        <v>0</v>
      </c>
    </row>
    <row r="460" spans="1:46" x14ac:dyDescent="0.45">
      <c r="A460" t="s">
        <v>10</v>
      </c>
      <c r="B460">
        <v>1</v>
      </c>
      <c r="C460">
        <v>3</v>
      </c>
      <c r="D460">
        <v>7801</v>
      </c>
      <c r="E460">
        <v>0</v>
      </c>
      <c r="F460">
        <v>711.05</v>
      </c>
      <c r="G460">
        <v>715.42</v>
      </c>
      <c r="H460">
        <v>688.97</v>
      </c>
      <c r="I460">
        <v>834.29</v>
      </c>
      <c r="J460">
        <v>738.99</v>
      </c>
      <c r="K460">
        <v>374.05</v>
      </c>
      <c r="L460">
        <v>370.02</v>
      </c>
      <c r="M460">
        <v>803.96</v>
      </c>
      <c r="N460">
        <v>699.02</v>
      </c>
      <c r="O460">
        <v>803.23</v>
      </c>
      <c r="P460">
        <v>702.31</v>
      </c>
      <c r="Q460">
        <v>2424.96</v>
      </c>
      <c r="R460">
        <v>0</v>
      </c>
      <c r="S460">
        <v>0</v>
      </c>
      <c r="T460">
        <v>0</v>
      </c>
      <c r="U460">
        <v>0</v>
      </c>
      <c r="V460">
        <v>0</v>
      </c>
      <c r="W460">
        <v>0</v>
      </c>
      <c r="X460">
        <v>0</v>
      </c>
      <c r="Y460">
        <v>0</v>
      </c>
      <c r="Z460">
        <v>0</v>
      </c>
      <c r="AA460">
        <v>0</v>
      </c>
      <c r="AB460">
        <v>0</v>
      </c>
      <c r="AC460">
        <v>0</v>
      </c>
      <c r="AD460">
        <v>0</v>
      </c>
      <c r="AE460">
        <v>0</v>
      </c>
      <c r="AF460">
        <v>0</v>
      </c>
      <c r="AG460">
        <v>0</v>
      </c>
      <c r="AH460">
        <v>0</v>
      </c>
      <c r="AI460">
        <v>0</v>
      </c>
      <c r="AJ460">
        <v>0</v>
      </c>
      <c r="AK460">
        <v>0</v>
      </c>
      <c r="AL460">
        <v>0</v>
      </c>
      <c r="AM460">
        <v>0</v>
      </c>
      <c r="AN460">
        <v>0</v>
      </c>
      <c r="AO460">
        <v>0</v>
      </c>
      <c r="AP460">
        <v>0</v>
      </c>
      <c r="AQ460">
        <v>0</v>
      </c>
      <c r="AR460">
        <v>0</v>
      </c>
      <c r="AS460">
        <v>0</v>
      </c>
      <c r="AT460">
        <v>0</v>
      </c>
    </row>
    <row r="461" spans="1:46" x14ac:dyDescent="0.45">
      <c r="A461" t="s">
        <v>10</v>
      </c>
      <c r="B461">
        <v>1</v>
      </c>
      <c r="C461">
        <v>3</v>
      </c>
      <c r="D461">
        <v>7803</v>
      </c>
      <c r="E461">
        <v>0</v>
      </c>
      <c r="F461">
        <v>0</v>
      </c>
      <c r="G461">
        <v>0</v>
      </c>
      <c r="H461">
        <v>0</v>
      </c>
      <c r="I461">
        <v>459.9</v>
      </c>
      <c r="J461">
        <v>0</v>
      </c>
      <c r="K461">
        <v>0</v>
      </c>
      <c r="L461">
        <v>0</v>
      </c>
      <c r="M461">
        <v>1402.7</v>
      </c>
      <c r="N461">
        <v>0</v>
      </c>
      <c r="O461">
        <v>390.92</v>
      </c>
      <c r="P461">
        <v>0</v>
      </c>
      <c r="Q461">
        <v>827.82</v>
      </c>
      <c r="R461">
        <v>0</v>
      </c>
      <c r="S461">
        <v>0</v>
      </c>
      <c r="T461">
        <v>0</v>
      </c>
      <c r="U461">
        <v>0</v>
      </c>
      <c r="V461">
        <v>0</v>
      </c>
      <c r="W461">
        <v>0</v>
      </c>
      <c r="X461">
        <v>0</v>
      </c>
      <c r="Y461">
        <v>0</v>
      </c>
      <c r="Z461">
        <v>0</v>
      </c>
      <c r="AA461">
        <v>0</v>
      </c>
      <c r="AB461">
        <v>0</v>
      </c>
      <c r="AC461">
        <v>0</v>
      </c>
      <c r="AD461">
        <v>0</v>
      </c>
      <c r="AE461">
        <v>0</v>
      </c>
      <c r="AF461">
        <v>0</v>
      </c>
      <c r="AG461">
        <v>0</v>
      </c>
      <c r="AH461">
        <v>0</v>
      </c>
      <c r="AI461">
        <v>0</v>
      </c>
      <c r="AJ461">
        <v>0</v>
      </c>
      <c r="AK461">
        <v>0</v>
      </c>
      <c r="AL461">
        <v>0</v>
      </c>
      <c r="AM461">
        <v>0</v>
      </c>
      <c r="AN461">
        <v>0</v>
      </c>
      <c r="AO461">
        <v>0</v>
      </c>
      <c r="AP461">
        <v>0</v>
      </c>
      <c r="AQ461">
        <v>0</v>
      </c>
      <c r="AR461">
        <v>0</v>
      </c>
      <c r="AS461">
        <v>0</v>
      </c>
      <c r="AT461">
        <v>0</v>
      </c>
    </row>
    <row r="462" spans="1:46" x14ac:dyDescent="0.45">
      <c r="A462" t="s">
        <v>10</v>
      </c>
      <c r="B462">
        <v>1</v>
      </c>
      <c r="C462">
        <v>3</v>
      </c>
      <c r="D462">
        <v>7804</v>
      </c>
      <c r="E462">
        <v>0</v>
      </c>
      <c r="F462">
        <v>0</v>
      </c>
      <c r="G462">
        <v>0</v>
      </c>
      <c r="H462">
        <v>0</v>
      </c>
      <c r="I462">
        <v>689.85</v>
      </c>
      <c r="J462">
        <v>174</v>
      </c>
      <c r="K462">
        <v>82.36</v>
      </c>
      <c r="L462">
        <v>0</v>
      </c>
      <c r="M462">
        <v>170</v>
      </c>
      <c r="N462">
        <v>371.37</v>
      </c>
      <c r="O462">
        <v>1355.53</v>
      </c>
      <c r="P462">
        <v>0</v>
      </c>
      <c r="Q462">
        <v>560.03</v>
      </c>
      <c r="R462">
        <v>0</v>
      </c>
      <c r="S462">
        <v>0</v>
      </c>
      <c r="T462">
        <v>0</v>
      </c>
      <c r="U462">
        <v>0</v>
      </c>
      <c r="V462">
        <v>0</v>
      </c>
      <c r="W462">
        <v>0</v>
      </c>
      <c r="X462">
        <v>0</v>
      </c>
      <c r="Y462">
        <v>0</v>
      </c>
      <c r="Z462">
        <v>0</v>
      </c>
      <c r="AA462">
        <v>0</v>
      </c>
      <c r="AB462">
        <v>0</v>
      </c>
      <c r="AC462">
        <v>0</v>
      </c>
      <c r="AD462">
        <v>0</v>
      </c>
      <c r="AE462">
        <v>0</v>
      </c>
      <c r="AF462">
        <v>0</v>
      </c>
      <c r="AG462">
        <v>0</v>
      </c>
      <c r="AH462">
        <v>0</v>
      </c>
      <c r="AI462">
        <v>0</v>
      </c>
      <c r="AJ462">
        <v>0</v>
      </c>
      <c r="AK462">
        <v>0</v>
      </c>
      <c r="AL462">
        <v>0</v>
      </c>
      <c r="AM462">
        <v>0</v>
      </c>
      <c r="AN462">
        <v>0</v>
      </c>
      <c r="AO462">
        <v>0</v>
      </c>
      <c r="AP462">
        <v>0</v>
      </c>
      <c r="AQ462">
        <v>0</v>
      </c>
      <c r="AR462">
        <v>0</v>
      </c>
      <c r="AS462">
        <v>0</v>
      </c>
      <c r="AT462">
        <v>0</v>
      </c>
    </row>
    <row r="463" spans="1:46" x14ac:dyDescent="0.45">
      <c r="A463" t="s">
        <v>10</v>
      </c>
      <c r="B463">
        <v>1</v>
      </c>
      <c r="C463">
        <v>3</v>
      </c>
      <c r="D463">
        <v>7806</v>
      </c>
      <c r="E463">
        <v>0</v>
      </c>
      <c r="F463">
        <v>0</v>
      </c>
      <c r="G463">
        <v>0</v>
      </c>
      <c r="H463">
        <v>43.82</v>
      </c>
      <c r="I463">
        <v>0</v>
      </c>
      <c r="J463">
        <v>76.099999999999994</v>
      </c>
      <c r="K463">
        <v>47.39</v>
      </c>
      <c r="L463">
        <v>0</v>
      </c>
      <c r="M463">
        <v>9.66</v>
      </c>
      <c r="N463">
        <v>0</v>
      </c>
      <c r="O463">
        <v>0</v>
      </c>
      <c r="P463">
        <v>5</v>
      </c>
      <c r="Q463">
        <v>216.33</v>
      </c>
      <c r="R463">
        <v>0</v>
      </c>
      <c r="S463">
        <v>0</v>
      </c>
      <c r="T463">
        <v>0</v>
      </c>
      <c r="U463">
        <v>0</v>
      </c>
      <c r="V463">
        <v>0</v>
      </c>
      <c r="W463">
        <v>0</v>
      </c>
      <c r="X463">
        <v>0</v>
      </c>
      <c r="Y463">
        <v>0</v>
      </c>
      <c r="Z463">
        <v>0</v>
      </c>
      <c r="AA463">
        <v>0</v>
      </c>
      <c r="AB463">
        <v>0</v>
      </c>
      <c r="AC463">
        <v>0</v>
      </c>
      <c r="AD463">
        <v>0</v>
      </c>
      <c r="AE463">
        <v>0</v>
      </c>
      <c r="AF463">
        <v>0</v>
      </c>
      <c r="AG463">
        <v>0</v>
      </c>
      <c r="AH463">
        <v>0</v>
      </c>
      <c r="AI463">
        <v>0</v>
      </c>
      <c r="AJ463">
        <v>0</v>
      </c>
      <c r="AK463">
        <v>0</v>
      </c>
      <c r="AL463">
        <v>0</v>
      </c>
      <c r="AM463">
        <v>0</v>
      </c>
      <c r="AN463">
        <v>0</v>
      </c>
      <c r="AO463">
        <v>0</v>
      </c>
      <c r="AP463">
        <v>0</v>
      </c>
      <c r="AQ463">
        <v>0</v>
      </c>
      <c r="AR463">
        <v>0</v>
      </c>
      <c r="AS463">
        <v>0</v>
      </c>
      <c r="AT463">
        <v>0</v>
      </c>
    </row>
    <row r="464" spans="1:46" x14ac:dyDescent="0.45">
      <c r="A464" t="s">
        <v>10</v>
      </c>
      <c r="B464">
        <v>1</v>
      </c>
      <c r="C464">
        <v>3</v>
      </c>
      <c r="D464">
        <v>7815</v>
      </c>
      <c r="E464">
        <v>0</v>
      </c>
      <c r="F464">
        <v>34.61</v>
      </c>
      <c r="G464">
        <v>0</v>
      </c>
      <c r="H464">
        <v>1332.66</v>
      </c>
      <c r="I464">
        <v>686.89</v>
      </c>
      <c r="J464">
        <v>63.12</v>
      </c>
      <c r="K464">
        <v>757</v>
      </c>
      <c r="L464">
        <v>834</v>
      </c>
      <c r="M464">
        <v>529.70000000000005</v>
      </c>
      <c r="N464">
        <v>2965.78</v>
      </c>
      <c r="O464">
        <v>3475.41</v>
      </c>
      <c r="P464">
        <v>1078.42</v>
      </c>
      <c r="Q464">
        <v>2802.88</v>
      </c>
      <c r="R464">
        <v>0</v>
      </c>
      <c r="S464">
        <v>0</v>
      </c>
      <c r="T464">
        <v>0</v>
      </c>
      <c r="U464">
        <v>0</v>
      </c>
      <c r="V464">
        <v>0</v>
      </c>
      <c r="W464">
        <v>0</v>
      </c>
      <c r="X464">
        <v>0</v>
      </c>
      <c r="Y464">
        <v>0</v>
      </c>
      <c r="Z464">
        <v>0</v>
      </c>
      <c r="AA464">
        <v>0</v>
      </c>
      <c r="AB464">
        <v>0</v>
      </c>
      <c r="AC464">
        <v>0</v>
      </c>
      <c r="AD464">
        <v>0</v>
      </c>
      <c r="AE464">
        <v>0</v>
      </c>
      <c r="AF464">
        <v>0</v>
      </c>
      <c r="AG464">
        <v>0</v>
      </c>
      <c r="AH464">
        <v>0</v>
      </c>
      <c r="AI464">
        <v>0</v>
      </c>
      <c r="AJ464">
        <v>0</v>
      </c>
      <c r="AK464">
        <v>0</v>
      </c>
      <c r="AL464">
        <v>0</v>
      </c>
      <c r="AM464">
        <v>0</v>
      </c>
      <c r="AN464">
        <v>0</v>
      </c>
      <c r="AO464">
        <v>0</v>
      </c>
      <c r="AP464">
        <v>0</v>
      </c>
      <c r="AQ464">
        <v>0</v>
      </c>
      <c r="AR464">
        <v>0</v>
      </c>
      <c r="AS464">
        <v>0</v>
      </c>
      <c r="AT464">
        <v>0</v>
      </c>
    </row>
    <row r="465" spans="1:46" x14ac:dyDescent="0.45">
      <c r="A465" t="s">
        <v>10</v>
      </c>
      <c r="B465">
        <v>1</v>
      </c>
      <c r="C465">
        <v>3</v>
      </c>
      <c r="D465">
        <v>7870</v>
      </c>
      <c r="E465">
        <v>0</v>
      </c>
      <c r="F465">
        <v>0</v>
      </c>
      <c r="G465">
        <v>0</v>
      </c>
      <c r="H465">
        <v>0</v>
      </c>
      <c r="I465">
        <v>21000</v>
      </c>
      <c r="J465">
        <v>0</v>
      </c>
      <c r="K465">
        <v>0</v>
      </c>
      <c r="L465">
        <v>0</v>
      </c>
      <c r="M465">
        <v>22500</v>
      </c>
      <c r="N465">
        <v>0</v>
      </c>
      <c r="O465">
        <v>0</v>
      </c>
      <c r="P465">
        <v>0</v>
      </c>
      <c r="Q465">
        <v>0</v>
      </c>
      <c r="R465">
        <v>0</v>
      </c>
      <c r="S465">
        <v>0</v>
      </c>
      <c r="T465">
        <v>0</v>
      </c>
      <c r="U465">
        <v>0</v>
      </c>
      <c r="V465">
        <v>0</v>
      </c>
      <c r="W465">
        <v>0</v>
      </c>
      <c r="X465">
        <v>0</v>
      </c>
      <c r="Y465">
        <v>0</v>
      </c>
      <c r="Z465">
        <v>0</v>
      </c>
      <c r="AA465">
        <v>0</v>
      </c>
      <c r="AB465">
        <v>0</v>
      </c>
      <c r="AC465">
        <v>0</v>
      </c>
      <c r="AD465">
        <v>0</v>
      </c>
      <c r="AE465">
        <v>0</v>
      </c>
      <c r="AF465">
        <v>0</v>
      </c>
      <c r="AG465">
        <v>0</v>
      </c>
      <c r="AH465">
        <v>0</v>
      </c>
      <c r="AI465">
        <v>0</v>
      </c>
      <c r="AJ465">
        <v>0</v>
      </c>
      <c r="AK465">
        <v>0</v>
      </c>
      <c r="AL465">
        <v>0</v>
      </c>
      <c r="AM465">
        <v>0</v>
      </c>
      <c r="AN465">
        <v>0</v>
      </c>
      <c r="AO465">
        <v>0</v>
      </c>
      <c r="AP465">
        <v>0</v>
      </c>
      <c r="AQ465">
        <v>0</v>
      </c>
      <c r="AR465">
        <v>0</v>
      </c>
      <c r="AS465">
        <v>0</v>
      </c>
      <c r="AT465">
        <v>0</v>
      </c>
    </row>
    <row r="466" spans="1:46" x14ac:dyDescent="0.45">
      <c r="A466" t="s">
        <v>10</v>
      </c>
      <c r="B466">
        <v>1</v>
      </c>
      <c r="C466">
        <v>3</v>
      </c>
      <c r="D466">
        <v>7871</v>
      </c>
      <c r="E466">
        <v>0</v>
      </c>
      <c r="F466">
        <v>0</v>
      </c>
      <c r="G466">
        <v>0</v>
      </c>
      <c r="H466">
        <v>0</v>
      </c>
      <c r="I466">
        <v>0</v>
      </c>
      <c r="J466">
        <v>0</v>
      </c>
      <c r="K466">
        <v>0</v>
      </c>
      <c r="L466">
        <v>0</v>
      </c>
      <c r="M466">
        <v>0</v>
      </c>
      <c r="N466">
        <v>0</v>
      </c>
      <c r="O466">
        <v>0</v>
      </c>
      <c r="P466">
        <v>0</v>
      </c>
      <c r="Q466">
        <v>2500</v>
      </c>
      <c r="R466">
        <v>0</v>
      </c>
      <c r="S466">
        <v>0</v>
      </c>
      <c r="T466">
        <v>0</v>
      </c>
      <c r="U466">
        <v>0</v>
      </c>
      <c r="V466">
        <v>0</v>
      </c>
      <c r="W466">
        <v>0</v>
      </c>
      <c r="X466">
        <v>0</v>
      </c>
      <c r="Y466">
        <v>0</v>
      </c>
      <c r="Z466">
        <v>0</v>
      </c>
      <c r="AA466">
        <v>0</v>
      </c>
      <c r="AB466">
        <v>0</v>
      </c>
      <c r="AC466">
        <v>0</v>
      </c>
      <c r="AD466">
        <v>0</v>
      </c>
      <c r="AE466">
        <v>0</v>
      </c>
      <c r="AF466">
        <v>0</v>
      </c>
      <c r="AG466">
        <v>0</v>
      </c>
      <c r="AH466">
        <v>0</v>
      </c>
      <c r="AI466">
        <v>0</v>
      </c>
      <c r="AJ466">
        <v>0</v>
      </c>
      <c r="AK466">
        <v>0</v>
      </c>
      <c r="AL466">
        <v>0</v>
      </c>
      <c r="AM466">
        <v>0</v>
      </c>
      <c r="AN466">
        <v>0</v>
      </c>
      <c r="AO466">
        <v>0</v>
      </c>
      <c r="AP466">
        <v>0</v>
      </c>
      <c r="AQ466">
        <v>0</v>
      </c>
      <c r="AR466">
        <v>0</v>
      </c>
      <c r="AS466">
        <v>0</v>
      </c>
      <c r="AT466">
        <v>0</v>
      </c>
    </row>
    <row r="467" spans="1:46" x14ac:dyDescent="0.45">
      <c r="A467" t="s">
        <v>10</v>
      </c>
      <c r="B467">
        <v>1</v>
      </c>
      <c r="C467">
        <v>3</v>
      </c>
      <c r="D467">
        <v>8200</v>
      </c>
      <c r="E467">
        <v>0</v>
      </c>
      <c r="F467">
        <v>0</v>
      </c>
      <c r="G467">
        <v>0</v>
      </c>
      <c r="H467">
        <v>0</v>
      </c>
      <c r="I467">
        <v>0</v>
      </c>
      <c r="J467">
        <v>0</v>
      </c>
      <c r="K467">
        <v>0</v>
      </c>
      <c r="L467">
        <v>0</v>
      </c>
      <c r="M467">
        <v>0</v>
      </c>
      <c r="N467">
        <v>0</v>
      </c>
      <c r="O467">
        <v>0</v>
      </c>
      <c r="P467">
        <v>0</v>
      </c>
      <c r="Q467">
        <v>25869.39</v>
      </c>
      <c r="R467">
        <v>0</v>
      </c>
      <c r="S467">
        <v>0</v>
      </c>
      <c r="T467">
        <v>0</v>
      </c>
      <c r="U467">
        <v>0</v>
      </c>
      <c r="V467">
        <v>0</v>
      </c>
      <c r="W467">
        <v>0</v>
      </c>
      <c r="X467">
        <v>0</v>
      </c>
      <c r="Y467">
        <v>0</v>
      </c>
      <c r="Z467">
        <v>0</v>
      </c>
      <c r="AA467">
        <v>0</v>
      </c>
      <c r="AB467">
        <v>0</v>
      </c>
      <c r="AC467">
        <v>0</v>
      </c>
      <c r="AD467">
        <v>0</v>
      </c>
      <c r="AE467">
        <v>0</v>
      </c>
      <c r="AF467">
        <v>0</v>
      </c>
      <c r="AG467">
        <v>0</v>
      </c>
      <c r="AH467">
        <v>0</v>
      </c>
      <c r="AI467">
        <v>0</v>
      </c>
      <c r="AJ467">
        <v>0</v>
      </c>
      <c r="AK467">
        <v>0</v>
      </c>
      <c r="AL467">
        <v>0</v>
      </c>
      <c r="AM467">
        <v>0</v>
      </c>
      <c r="AN467">
        <v>0</v>
      </c>
      <c r="AO467">
        <v>0</v>
      </c>
      <c r="AP467">
        <v>0</v>
      </c>
      <c r="AQ467">
        <v>0</v>
      </c>
      <c r="AR467">
        <v>0</v>
      </c>
      <c r="AS467">
        <v>0</v>
      </c>
      <c r="AT467">
        <v>0</v>
      </c>
    </row>
    <row r="468" spans="1:46" x14ac:dyDescent="0.45">
      <c r="A468" t="s">
        <v>10</v>
      </c>
      <c r="B468">
        <v>1</v>
      </c>
      <c r="C468">
        <v>3</v>
      </c>
      <c r="D468">
        <v>9990</v>
      </c>
      <c r="E468">
        <v>0</v>
      </c>
      <c r="F468">
        <v>-1335.9</v>
      </c>
      <c r="G468">
        <v>10459.58</v>
      </c>
      <c r="H468">
        <v>0</v>
      </c>
      <c r="I468">
        <v>1084.0899999999999</v>
      </c>
      <c r="J468">
        <v>-10207.77</v>
      </c>
      <c r="K468">
        <v>63.16</v>
      </c>
      <c r="L468">
        <v>662.09</v>
      </c>
      <c r="M468">
        <v>0</v>
      </c>
      <c r="N468">
        <v>400</v>
      </c>
      <c r="O468">
        <v>0</v>
      </c>
      <c r="P468">
        <v>314.83999999999997</v>
      </c>
      <c r="Q468">
        <v>468.69</v>
      </c>
      <c r="R468">
        <v>0</v>
      </c>
      <c r="S468">
        <v>0</v>
      </c>
      <c r="T468">
        <v>0</v>
      </c>
      <c r="U468">
        <v>0</v>
      </c>
      <c r="V468">
        <v>0</v>
      </c>
      <c r="W468">
        <v>0</v>
      </c>
      <c r="X468">
        <v>0</v>
      </c>
      <c r="Y468">
        <v>0</v>
      </c>
      <c r="Z468">
        <v>0</v>
      </c>
      <c r="AA468">
        <v>0</v>
      </c>
      <c r="AB468">
        <v>0</v>
      </c>
      <c r="AC468">
        <v>0</v>
      </c>
      <c r="AD468">
        <v>0</v>
      </c>
      <c r="AE468">
        <v>0</v>
      </c>
      <c r="AF468">
        <v>0</v>
      </c>
      <c r="AG468">
        <v>0</v>
      </c>
      <c r="AH468">
        <v>0</v>
      </c>
      <c r="AI468">
        <v>0</v>
      </c>
      <c r="AJ468">
        <v>0</v>
      </c>
      <c r="AK468">
        <v>0</v>
      </c>
      <c r="AL468">
        <v>0</v>
      </c>
      <c r="AM468">
        <v>0</v>
      </c>
      <c r="AN468">
        <v>0</v>
      </c>
      <c r="AO468">
        <v>0</v>
      </c>
      <c r="AP468">
        <v>0</v>
      </c>
      <c r="AQ468">
        <v>0</v>
      </c>
      <c r="AR468">
        <v>0</v>
      </c>
      <c r="AS468">
        <v>0</v>
      </c>
      <c r="AT468">
        <v>0</v>
      </c>
    </row>
    <row r="469" spans="1:46" x14ac:dyDescent="0.45">
      <c r="A469" t="s">
        <v>10</v>
      </c>
      <c r="B469">
        <v>1</v>
      </c>
      <c r="C469">
        <v>3</v>
      </c>
      <c r="D469">
        <v>9999</v>
      </c>
      <c r="E469">
        <v>0</v>
      </c>
      <c r="F469">
        <v>0</v>
      </c>
      <c r="G469">
        <v>0</v>
      </c>
      <c r="H469">
        <v>0</v>
      </c>
      <c r="I469">
        <v>0</v>
      </c>
      <c r="J469">
        <v>0</v>
      </c>
      <c r="K469">
        <v>0</v>
      </c>
      <c r="L469">
        <v>0</v>
      </c>
      <c r="M469">
        <v>0</v>
      </c>
      <c r="N469">
        <v>0</v>
      </c>
      <c r="O469">
        <v>0</v>
      </c>
      <c r="P469">
        <v>0</v>
      </c>
      <c r="Q469">
        <v>15.62</v>
      </c>
      <c r="R469">
        <v>0</v>
      </c>
      <c r="S469">
        <v>0</v>
      </c>
      <c r="T469">
        <v>0</v>
      </c>
      <c r="U469">
        <v>0</v>
      </c>
      <c r="V469">
        <v>0</v>
      </c>
      <c r="W469">
        <v>0</v>
      </c>
      <c r="X469">
        <v>0</v>
      </c>
      <c r="Y469">
        <v>0</v>
      </c>
      <c r="Z469">
        <v>0</v>
      </c>
      <c r="AA469">
        <v>0</v>
      </c>
      <c r="AB469">
        <v>0</v>
      </c>
      <c r="AC469">
        <v>0</v>
      </c>
      <c r="AD469">
        <v>0</v>
      </c>
      <c r="AE469">
        <v>0</v>
      </c>
      <c r="AF469">
        <v>0</v>
      </c>
      <c r="AG469">
        <v>0</v>
      </c>
      <c r="AH469">
        <v>0</v>
      </c>
      <c r="AI469">
        <v>0</v>
      </c>
      <c r="AJ469">
        <v>0</v>
      </c>
      <c r="AK469">
        <v>0</v>
      </c>
      <c r="AL469">
        <v>0</v>
      </c>
      <c r="AM469">
        <v>0</v>
      </c>
      <c r="AN469">
        <v>0</v>
      </c>
      <c r="AO469">
        <v>0</v>
      </c>
      <c r="AP469">
        <v>0</v>
      </c>
      <c r="AQ469">
        <v>0</v>
      </c>
      <c r="AR469">
        <v>0</v>
      </c>
      <c r="AS469">
        <v>0</v>
      </c>
      <c r="AT469">
        <v>0</v>
      </c>
    </row>
    <row r="470" spans="1:46" x14ac:dyDescent="0.45">
      <c r="A470" t="s">
        <v>10</v>
      </c>
      <c r="B470">
        <v>1</v>
      </c>
      <c r="C470" t="s">
        <v>575</v>
      </c>
      <c r="D470">
        <v>1001</v>
      </c>
      <c r="E470">
        <v>0</v>
      </c>
      <c r="F470">
        <v>0</v>
      </c>
      <c r="G470">
        <v>0</v>
      </c>
      <c r="H470">
        <v>0</v>
      </c>
      <c r="I470">
        <v>0</v>
      </c>
      <c r="J470">
        <v>0</v>
      </c>
      <c r="K470">
        <v>0</v>
      </c>
      <c r="L470">
        <v>0</v>
      </c>
      <c r="M470">
        <v>0</v>
      </c>
      <c r="N470">
        <v>0</v>
      </c>
      <c r="O470">
        <v>0</v>
      </c>
      <c r="P470">
        <v>0</v>
      </c>
      <c r="Q470">
        <v>0</v>
      </c>
      <c r="R470">
        <v>0</v>
      </c>
      <c r="S470">
        <v>0</v>
      </c>
      <c r="T470">
        <v>0</v>
      </c>
      <c r="U470">
        <v>0</v>
      </c>
      <c r="V470">
        <v>0</v>
      </c>
      <c r="W470">
        <v>0</v>
      </c>
      <c r="X470">
        <v>0</v>
      </c>
      <c r="Y470">
        <v>0</v>
      </c>
      <c r="Z470">
        <v>0</v>
      </c>
      <c r="AA470">
        <v>0</v>
      </c>
      <c r="AB470">
        <v>0</v>
      </c>
      <c r="AC470">
        <v>0</v>
      </c>
      <c r="AD470">
        <v>-350</v>
      </c>
      <c r="AE470">
        <v>0</v>
      </c>
      <c r="AF470">
        <v>0</v>
      </c>
      <c r="AG470">
        <v>0</v>
      </c>
      <c r="AH470">
        <v>0</v>
      </c>
      <c r="AI470">
        <v>0</v>
      </c>
      <c r="AJ470">
        <v>0</v>
      </c>
      <c r="AK470">
        <v>0</v>
      </c>
      <c r="AL470">
        <v>0</v>
      </c>
      <c r="AM470">
        <v>0</v>
      </c>
      <c r="AN470">
        <v>0</v>
      </c>
      <c r="AO470">
        <v>0</v>
      </c>
      <c r="AP470">
        <v>0</v>
      </c>
      <c r="AQ470">
        <v>0</v>
      </c>
      <c r="AR470">
        <v>0</v>
      </c>
      <c r="AS470">
        <v>0</v>
      </c>
      <c r="AT470">
        <v>0</v>
      </c>
    </row>
    <row r="471" spans="1:46" x14ac:dyDescent="0.45">
      <c r="A471" t="s">
        <v>10</v>
      </c>
      <c r="B471">
        <v>1</v>
      </c>
      <c r="C471" t="s">
        <v>575</v>
      </c>
      <c r="D471">
        <v>1003</v>
      </c>
      <c r="E471">
        <v>0</v>
      </c>
      <c r="F471">
        <v>0</v>
      </c>
      <c r="G471">
        <v>0</v>
      </c>
      <c r="H471">
        <v>0</v>
      </c>
      <c r="I471">
        <v>0</v>
      </c>
      <c r="J471">
        <v>0</v>
      </c>
      <c r="K471">
        <v>0</v>
      </c>
      <c r="L471">
        <v>0</v>
      </c>
      <c r="M471">
        <v>0</v>
      </c>
      <c r="N471">
        <v>0</v>
      </c>
      <c r="O471">
        <v>0</v>
      </c>
      <c r="P471">
        <v>0</v>
      </c>
      <c r="Q471">
        <v>0</v>
      </c>
      <c r="R471">
        <v>0</v>
      </c>
      <c r="S471">
        <v>0</v>
      </c>
      <c r="T471">
        <v>0</v>
      </c>
      <c r="U471">
        <v>-1300</v>
      </c>
      <c r="V471">
        <v>-167.75</v>
      </c>
      <c r="W471">
        <v>0</v>
      </c>
      <c r="X471">
        <v>0</v>
      </c>
      <c r="Y471">
        <v>0</v>
      </c>
      <c r="Z471">
        <v>0</v>
      </c>
      <c r="AA471">
        <v>0</v>
      </c>
      <c r="AB471">
        <v>0</v>
      </c>
      <c r="AC471">
        <v>0</v>
      </c>
      <c r="AD471">
        <v>0</v>
      </c>
      <c r="AE471">
        <v>0</v>
      </c>
      <c r="AF471">
        <v>0</v>
      </c>
      <c r="AG471">
        <v>0</v>
      </c>
      <c r="AH471">
        <v>0</v>
      </c>
      <c r="AI471">
        <v>0</v>
      </c>
      <c r="AJ471">
        <v>0</v>
      </c>
      <c r="AK471">
        <v>0</v>
      </c>
      <c r="AL471">
        <v>0</v>
      </c>
      <c r="AM471">
        <v>0</v>
      </c>
      <c r="AN471">
        <v>0</v>
      </c>
      <c r="AO471">
        <v>0</v>
      </c>
      <c r="AP471">
        <v>0</v>
      </c>
      <c r="AQ471">
        <v>0</v>
      </c>
      <c r="AR471">
        <v>0</v>
      </c>
      <c r="AS471">
        <v>0</v>
      </c>
      <c r="AT471">
        <v>0</v>
      </c>
    </row>
    <row r="472" spans="1:46" x14ac:dyDescent="0.45">
      <c r="A472" t="s">
        <v>10</v>
      </c>
      <c r="B472">
        <v>1</v>
      </c>
      <c r="C472" t="s">
        <v>575</v>
      </c>
      <c r="D472">
        <v>1025</v>
      </c>
      <c r="E472">
        <v>0</v>
      </c>
      <c r="F472">
        <v>0</v>
      </c>
      <c r="G472">
        <v>0</v>
      </c>
      <c r="H472">
        <v>0</v>
      </c>
      <c r="I472">
        <v>0</v>
      </c>
      <c r="J472">
        <v>0</v>
      </c>
      <c r="K472">
        <v>0</v>
      </c>
      <c r="L472">
        <v>0</v>
      </c>
      <c r="M472">
        <v>0</v>
      </c>
      <c r="N472">
        <v>0</v>
      </c>
      <c r="O472">
        <v>0</v>
      </c>
      <c r="P472">
        <v>0</v>
      </c>
      <c r="Q472">
        <v>0</v>
      </c>
      <c r="R472">
        <v>0</v>
      </c>
      <c r="S472">
        <v>0</v>
      </c>
      <c r="T472">
        <v>-48989.33</v>
      </c>
      <c r="U472">
        <v>-26641.88</v>
      </c>
      <c r="V472">
        <v>87250.16</v>
      </c>
      <c r="W472">
        <v>28366.25</v>
      </c>
      <c r="X472">
        <v>-54682.5</v>
      </c>
      <c r="Y472">
        <v>-106340.3</v>
      </c>
      <c r="Z472">
        <v>26044.61</v>
      </c>
      <c r="AA472">
        <v>2423419.4700000002</v>
      </c>
      <c r="AB472">
        <v>-2384994.5299999998</v>
      </c>
      <c r="AC472">
        <v>-65890.259999999995</v>
      </c>
      <c r="AD472">
        <v>-132488.35999999999</v>
      </c>
      <c r="AE472">
        <v>91681.61</v>
      </c>
      <c r="AF472">
        <v>0</v>
      </c>
      <c r="AG472">
        <v>0</v>
      </c>
      <c r="AH472">
        <v>0</v>
      </c>
      <c r="AI472">
        <v>0</v>
      </c>
      <c r="AJ472">
        <v>0</v>
      </c>
      <c r="AK472">
        <v>0</v>
      </c>
      <c r="AL472">
        <v>0</v>
      </c>
      <c r="AM472">
        <v>0</v>
      </c>
      <c r="AN472">
        <v>0</v>
      </c>
      <c r="AO472">
        <v>0</v>
      </c>
      <c r="AP472">
        <v>0</v>
      </c>
      <c r="AQ472">
        <v>0</v>
      </c>
      <c r="AR472">
        <v>0</v>
      </c>
      <c r="AS472">
        <v>0</v>
      </c>
      <c r="AT472">
        <v>0</v>
      </c>
    </row>
    <row r="473" spans="1:46" x14ac:dyDescent="0.45">
      <c r="A473" t="s">
        <v>10</v>
      </c>
      <c r="B473">
        <v>1</v>
      </c>
      <c r="C473" t="s">
        <v>575</v>
      </c>
      <c r="D473">
        <v>1026</v>
      </c>
      <c r="E473">
        <v>0</v>
      </c>
      <c r="F473">
        <v>0</v>
      </c>
      <c r="G473">
        <v>0</v>
      </c>
      <c r="H473">
        <v>0</v>
      </c>
      <c r="I473">
        <v>0</v>
      </c>
      <c r="J473">
        <v>0</v>
      </c>
      <c r="K473">
        <v>0</v>
      </c>
      <c r="L473">
        <v>0</v>
      </c>
      <c r="M473">
        <v>0</v>
      </c>
      <c r="N473">
        <v>0</v>
      </c>
      <c r="O473">
        <v>0</v>
      </c>
      <c r="P473">
        <v>0</v>
      </c>
      <c r="Q473">
        <v>0</v>
      </c>
      <c r="R473">
        <v>0</v>
      </c>
      <c r="S473">
        <v>0</v>
      </c>
      <c r="T473">
        <v>0</v>
      </c>
      <c r="U473">
        <v>-9.9499999999999993</v>
      </c>
      <c r="V473">
        <v>0</v>
      </c>
      <c r="W473">
        <v>-9.9499999999999993</v>
      </c>
      <c r="X473">
        <v>0</v>
      </c>
      <c r="Y473">
        <v>-9.9499999999999993</v>
      </c>
      <c r="Z473">
        <v>0</v>
      </c>
      <c r="AA473">
        <v>-9.9499999999999993</v>
      </c>
      <c r="AB473">
        <v>0</v>
      </c>
      <c r="AC473">
        <v>-9.9499999999999993</v>
      </c>
      <c r="AD473">
        <v>-165</v>
      </c>
      <c r="AE473">
        <v>-695.39</v>
      </c>
      <c r="AF473">
        <v>0</v>
      </c>
      <c r="AG473">
        <v>0</v>
      </c>
      <c r="AH473">
        <v>0</v>
      </c>
      <c r="AI473">
        <v>0</v>
      </c>
      <c r="AJ473">
        <v>0</v>
      </c>
      <c r="AK473">
        <v>0</v>
      </c>
      <c r="AL473">
        <v>0</v>
      </c>
      <c r="AM473">
        <v>0</v>
      </c>
      <c r="AN473">
        <v>0</v>
      </c>
      <c r="AO473">
        <v>0</v>
      </c>
      <c r="AP473">
        <v>0</v>
      </c>
      <c r="AQ473">
        <v>0</v>
      </c>
      <c r="AR473">
        <v>0</v>
      </c>
      <c r="AS473">
        <v>0</v>
      </c>
      <c r="AT473">
        <v>0</v>
      </c>
    </row>
    <row r="474" spans="1:46" x14ac:dyDescent="0.45">
      <c r="A474" t="s">
        <v>10</v>
      </c>
      <c r="B474">
        <v>1</v>
      </c>
      <c r="C474" t="s">
        <v>575</v>
      </c>
      <c r="D474">
        <v>1027</v>
      </c>
      <c r="E474">
        <v>0</v>
      </c>
      <c r="F474">
        <v>0</v>
      </c>
      <c r="G474">
        <v>0</v>
      </c>
      <c r="H474">
        <v>0</v>
      </c>
      <c r="I474">
        <v>0</v>
      </c>
      <c r="J474">
        <v>0</v>
      </c>
      <c r="K474">
        <v>0</v>
      </c>
      <c r="L474">
        <v>0</v>
      </c>
      <c r="M474">
        <v>0</v>
      </c>
      <c r="N474">
        <v>0</v>
      </c>
      <c r="O474">
        <v>0</v>
      </c>
      <c r="P474">
        <v>0</v>
      </c>
      <c r="Q474">
        <v>0</v>
      </c>
      <c r="R474">
        <v>0</v>
      </c>
      <c r="S474">
        <v>0</v>
      </c>
      <c r="T474">
        <v>-18.73</v>
      </c>
      <c r="U474">
        <v>3.79</v>
      </c>
      <c r="V474">
        <v>5.04</v>
      </c>
      <c r="W474">
        <v>5</v>
      </c>
      <c r="X474">
        <v>52.46</v>
      </c>
      <c r="Y474">
        <v>0.82</v>
      </c>
      <c r="Z474">
        <v>0.18</v>
      </c>
      <c r="AA474">
        <v>-75.45</v>
      </c>
      <c r="AB474">
        <v>39.56</v>
      </c>
      <c r="AC474">
        <v>7.95</v>
      </c>
      <c r="AD474">
        <v>-49.5</v>
      </c>
      <c r="AE474">
        <v>-193.64</v>
      </c>
      <c r="AF474">
        <v>0</v>
      </c>
      <c r="AG474">
        <v>0</v>
      </c>
      <c r="AH474">
        <v>0</v>
      </c>
      <c r="AI474">
        <v>0</v>
      </c>
      <c r="AJ474">
        <v>0</v>
      </c>
      <c r="AK474">
        <v>0</v>
      </c>
      <c r="AL474">
        <v>0</v>
      </c>
      <c r="AM474">
        <v>0</v>
      </c>
      <c r="AN474">
        <v>0</v>
      </c>
      <c r="AO474">
        <v>0</v>
      </c>
      <c r="AP474">
        <v>0</v>
      </c>
      <c r="AQ474">
        <v>0</v>
      </c>
      <c r="AR474">
        <v>0</v>
      </c>
      <c r="AS474">
        <v>0</v>
      </c>
      <c r="AT474">
        <v>0</v>
      </c>
    </row>
    <row r="475" spans="1:46" x14ac:dyDescent="0.45">
      <c r="A475" t="s">
        <v>10</v>
      </c>
      <c r="B475">
        <v>1</v>
      </c>
      <c r="C475" t="s">
        <v>575</v>
      </c>
      <c r="D475">
        <v>1030</v>
      </c>
      <c r="E475">
        <v>0</v>
      </c>
      <c r="F475">
        <v>0</v>
      </c>
      <c r="G475">
        <v>0</v>
      </c>
      <c r="H475">
        <v>0</v>
      </c>
      <c r="I475">
        <v>0</v>
      </c>
      <c r="J475">
        <v>0</v>
      </c>
      <c r="K475">
        <v>0</v>
      </c>
      <c r="L475">
        <v>0</v>
      </c>
      <c r="M475">
        <v>0</v>
      </c>
      <c r="N475">
        <v>0</v>
      </c>
      <c r="O475">
        <v>0</v>
      </c>
      <c r="P475">
        <v>0</v>
      </c>
      <c r="Q475">
        <v>0</v>
      </c>
      <c r="R475">
        <v>0</v>
      </c>
      <c r="S475">
        <v>0</v>
      </c>
      <c r="T475">
        <v>0</v>
      </c>
      <c r="U475">
        <v>0</v>
      </c>
      <c r="V475">
        <v>0</v>
      </c>
      <c r="W475">
        <v>0</v>
      </c>
      <c r="X475">
        <v>72821.679999999993</v>
      </c>
      <c r="Y475">
        <v>-72821.679999999993</v>
      </c>
      <c r="Z475">
        <v>0</v>
      </c>
      <c r="AA475">
        <v>0</v>
      </c>
      <c r="AB475">
        <v>0</v>
      </c>
      <c r="AC475">
        <v>1035000</v>
      </c>
      <c r="AD475">
        <v>-1035000</v>
      </c>
      <c r="AE475">
        <v>0</v>
      </c>
      <c r="AF475">
        <v>0</v>
      </c>
      <c r="AG475">
        <v>0</v>
      </c>
      <c r="AH475">
        <v>0</v>
      </c>
      <c r="AI475">
        <v>0</v>
      </c>
      <c r="AJ475">
        <v>0</v>
      </c>
      <c r="AK475">
        <v>0</v>
      </c>
      <c r="AL475">
        <v>0</v>
      </c>
      <c r="AM475">
        <v>0</v>
      </c>
      <c r="AN475">
        <v>0</v>
      </c>
      <c r="AO475">
        <v>0</v>
      </c>
      <c r="AP475">
        <v>0</v>
      </c>
      <c r="AQ475">
        <v>0</v>
      </c>
      <c r="AR475">
        <v>0</v>
      </c>
      <c r="AS475">
        <v>0</v>
      </c>
      <c r="AT475">
        <v>0</v>
      </c>
    </row>
    <row r="476" spans="1:46" x14ac:dyDescent="0.45">
      <c r="A476" t="s">
        <v>10</v>
      </c>
      <c r="B476">
        <v>1</v>
      </c>
      <c r="C476" t="s">
        <v>575</v>
      </c>
      <c r="D476">
        <v>1031</v>
      </c>
      <c r="E476">
        <v>0</v>
      </c>
      <c r="F476">
        <v>0</v>
      </c>
      <c r="G476">
        <v>0</v>
      </c>
      <c r="H476">
        <v>0</v>
      </c>
      <c r="I476">
        <v>0</v>
      </c>
      <c r="J476">
        <v>0</v>
      </c>
      <c r="K476">
        <v>0</v>
      </c>
      <c r="L476">
        <v>0</v>
      </c>
      <c r="M476">
        <v>0</v>
      </c>
      <c r="N476">
        <v>0</v>
      </c>
      <c r="O476">
        <v>0</v>
      </c>
      <c r="P476">
        <v>0</v>
      </c>
      <c r="Q476">
        <v>0</v>
      </c>
      <c r="R476">
        <v>0</v>
      </c>
      <c r="S476">
        <v>0</v>
      </c>
      <c r="T476">
        <v>0</v>
      </c>
      <c r="U476">
        <v>0</v>
      </c>
      <c r="V476">
        <v>0</v>
      </c>
      <c r="W476">
        <v>800033.6</v>
      </c>
      <c r="X476">
        <v>208.32</v>
      </c>
      <c r="Y476">
        <v>183.68</v>
      </c>
      <c r="Z476">
        <v>-349875.37</v>
      </c>
      <c r="AA476">
        <v>-119903.92</v>
      </c>
      <c r="AB476">
        <v>400144.2</v>
      </c>
      <c r="AC476">
        <v>-124885.12</v>
      </c>
      <c r="AD476">
        <v>-124373.4</v>
      </c>
      <c r="AE476">
        <v>-299949.98</v>
      </c>
      <c r="AF476">
        <v>0</v>
      </c>
      <c r="AG476">
        <v>0</v>
      </c>
      <c r="AH476">
        <v>0</v>
      </c>
      <c r="AI476">
        <v>0</v>
      </c>
      <c r="AJ476">
        <v>0</v>
      </c>
      <c r="AK476">
        <v>0</v>
      </c>
      <c r="AL476">
        <v>0</v>
      </c>
      <c r="AM476">
        <v>0</v>
      </c>
      <c r="AN476">
        <v>0</v>
      </c>
      <c r="AO476">
        <v>0</v>
      </c>
      <c r="AP476">
        <v>0</v>
      </c>
      <c r="AQ476">
        <v>0</v>
      </c>
      <c r="AR476">
        <v>0</v>
      </c>
      <c r="AS476">
        <v>0</v>
      </c>
      <c r="AT476">
        <v>0</v>
      </c>
    </row>
    <row r="477" spans="1:46" x14ac:dyDescent="0.45">
      <c r="A477" t="s">
        <v>10</v>
      </c>
      <c r="B477">
        <v>1</v>
      </c>
      <c r="C477" t="s">
        <v>575</v>
      </c>
      <c r="D477">
        <v>1032</v>
      </c>
      <c r="E477">
        <v>0</v>
      </c>
      <c r="F477">
        <v>0</v>
      </c>
      <c r="G477">
        <v>0</v>
      </c>
      <c r="H477">
        <v>0</v>
      </c>
      <c r="I477">
        <v>0</v>
      </c>
      <c r="J477">
        <v>0</v>
      </c>
      <c r="K477">
        <v>0</v>
      </c>
      <c r="L477">
        <v>0</v>
      </c>
      <c r="M477">
        <v>0</v>
      </c>
      <c r="N477">
        <v>0</v>
      </c>
      <c r="O477">
        <v>0</v>
      </c>
      <c r="P477">
        <v>0</v>
      </c>
      <c r="Q477">
        <v>0</v>
      </c>
      <c r="R477">
        <v>0</v>
      </c>
      <c r="S477">
        <v>0</v>
      </c>
      <c r="T477">
        <v>-289815.82</v>
      </c>
      <c r="U477">
        <v>-289912.56</v>
      </c>
      <c r="V477">
        <v>48.84</v>
      </c>
      <c r="W477">
        <v>1420164.8</v>
      </c>
      <c r="X477">
        <v>792.67</v>
      </c>
      <c r="Y477">
        <v>-1189577.72</v>
      </c>
      <c r="Z477">
        <v>120.6</v>
      </c>
      <c r="AA477">
        <v>128.63999999999999</v>
      </c>
      <c r="AB477">
        <v>1600763.69</v>
      </c>
      <c r="AC477">
        <v>-911372.21</v>
      </c>
      <c r="AD477">
        <v>750720.35</v>
      </c>
      <c r="AE477">
        <v>-586159.43999999994</v>
      </c>
      <c r="AF477">
        <v>0</v>
      </c>
      <c r="AG477">
        <v>0</v>
      </c>
      <c r="AH477">
        <v>0</v>
      </c>
      <c r="AI477">
        <v>0</v>
      </c>
      <c r="AJ477">
        <v>0</v>
      </c>
      <c r="AK477">
        <v>0</v>
      </c>
      <c r="AL477">
        <v>0</v>
      </c>
      <c r="AM477">
        <v>0</v>
      </c>
      <c r="AN477">
        <v>0</v>
      </c>
      <c r="AO477">
        <v>0</v>
      </c>
      <c r="AP477">
        <v>0</v>
      </c>
      <c r="AQ477">
        <v>0</v>
      </c>
      <c r="AR477">
        <v>0</v>
      </c>
      <c r="AS477">
        <v>0</v>
      </c>
      <c r="AT477">
        <v>0</v>
      </c>
    </row>
    <row r="478" spans="1:46" x14ac:dyDescent="0.45">
      <c r="A478" t="s">
        <v>10</v>
      </c>
      <c r="B478">
        <v>1</v>
      </c>
      <c r="C478" t="s">
        <v>575</v>
      </c>
      <c r="D478">
        <v>1040</v>
      </c>
      <c r="E478">
        <v>0</v>
      </c>
      <c r="F478">
        <v>0</v>
      </c>
      <c r="G478">
        <v>0</v>
      </c>
      <c r="H478">
        <v>0</v>
      </c>
      <c r="I478">
        <v>0</v>
      </c>
      <c r="J478">
        <v>0</v>
      </c>
      <c r="K478">
        <v>0</v>
      </c>
      <c r="L478">
        <v>0</v>
      </c>
      <c r="M478">
        <v>0</v>
      </c>
      <c r="N478">
        <v>0</v>
      </c>
      <c r="O478">
        <v>0</v>
      </c>
      <c r="P478">
        <v>0</v>
      </c>
      <c r="Q478">
        <v>0</v>
      </c>
      <c r="R478">
        <v>0</v>
      </c>
      <c r="S478">
        <v>0</v>
      </c>
      <c r="T478">
        <v>0</v>
      </c>
      <c r="U478">
        <v>0</v>
      </c>
      <c r="V478">
        <v>0</v>
      </c>
      <c r="W478">
        <v>0</v>
      </c>
      <c r="X478">
        <v>0</v>
      </c>
      <c r="Y478">
        <v>0</v>
      </c>
      <c r="Z478">
        <v>0</v>
      </c>
      <c r="AA478">
        <v>0</v>
      </c>
      <c r="AB478">
        <v>0</v>
      </c>
      <c r="AC478">
        <v>0</v>
      </c>
      <c r="AD478">
        <v>0</v>
      </c>
      <c r="AE478">
        <v>49956.65</v>
      </c>
      <c r="AF478">
        <v>0</v>
      </c>
      <c r="AG478">
        <v>0</v>
      </c>
      <c r="AH478">
        <v>0</v>
      </c>
      <c r="AI478">
        <v>0</v>
      </c>
      <c r="AJ478">
        <v>0</v>
      </c>
      <c r="AK478">
        <v>0</v>
      </c>
      <c r="AL478">
        <v>0</v>
      </c>
      <c r="AM478">
        <v>0</v>
      </c>
      <c r="AN478">
        <v>0</v>
      </c>
      <c r="AO478">
        <v>0</v>
      </c>
      <c r="AP478">
        <v>0</v>
      </c>
      <c r="AQ478">
        <v>0</v>
      </c>
      <c r="AR478">
        <v>0</v>
      </c>
      <c r="AS478">
        <v>0</v>
      </c>
      <c r="AT478">
        <v>0</v>
      </c>
    </row>
    <row r="479" spans="1:46" x14ac:dyDescent="0.45">
      <c r="A479" t="s">
        <v>10</v>
      </c>
      <c r="B479">
        <v>1</v>
      </c>
      <c r="C479" t="s">
        <v>575</v>
      </c>
      <c r="D479">
        <v>1050</v>
      </c>
      <c r="E479">
        <v>0</v>
      </c>
      <c r="F479">
        <v>0</v>
      </c>
      <c r="G479">
        <v>0</v>
      </c>
      <c r="H479">
        <v>0</v>
      </c>
      <c r="I479">
        <v>0</v>
      </c>
      <c r="J479">
        <v>0</v>
      </c>
      <c r="K479">
        <v>0</v>
      </c>
      <c r="L479">
        <v>0</v>
      </c>
      <c r="M479">
        <v>0</v>
      </c>
      <c r="N479">
        <v>0</v>
      </c>
      <c r="O479">
        <v>0</v>
      </c>
      <c r="P479">
        <v>0</v>
      </c>
      <c r="Q479">
        <v>0</v>
      </c>
      <c r="R479">
        <v>0</v>
      </c>
      <c r="S479">
        <v>0</v>
      </c>
      <c r="T479">
        <v>0</v>
      </c>
      <c r="U479">
        <v>0</v>
      </c>
      <c r="V479">
        <v>0</v>
      </c>
      <c r="W479">
        <v>300012.65000000002</v>
      </c>
      <c r="X479">
        <v>-93077.4</v>
      </c>
      <c r="Y479">
        <v>192155.57</v>
      </c>
      <c r="Z479">
        <v>83.7</v>
      </c>
      <c r="AA479">
        <v>89.28</v>
      </c>
      <c r="AB479">
        <v>78.12</v>
      </c>
      <c r="AC479">
        <v>65.209999999999994</v>
      </c>
      <c r="AD479">
        <v>90053.79</v>
      </c>
      <c r="AE479">
        <v>-293731.94</v>
      </c>
      <c r="AF479">
        <v>0</v>
      </c>
      <c r="AG479">
        <v>0</v>
      </c>
      <c r="AH479">
        <v>0</v>
      </c>
      <c r="AI479">
        <v>0</v>
      </c>
      <c r="AJ479">
        <v>0</v>
      </c>
      <c r="AK479">
        <v>0</v>
      </c>
      <c r="AL479">
        <v>0</v>
      </c>
      <c r="AM479">
        <v>0</v>
      </c>
      <c r="AN479">
        <v>0</v>
      </c>
      <c r="AO479">
        <v>0</v>
      </c>
      <c r="AP479">
        <v>0</v>
      </c>
      <c r="AQ479">
        <v>0</v>
      </c>
      <c r="AR479">
        <v>0</v>
      </c>
      <c r="AS479">
        <v>0</v>
      </c>
      <c r="AT479">
        <v>0</v>
      </c>
    </row>
    <row r="480" spans="1:46" x14ac:dyDescent="0.45">
      <c r="A480" t="s">
        <v>10</v>
      </c>
      <c r="B480">
        <v>1</v>
      </c>
      <c r="C480" t="s">
        <v>575</v>
      </c>
      <c r="D480">
        <v>1075</v>
      </c>
      <c r="E480">
        <v>0</v>
      </c>
      <c r="F480">
        <v>0</v>
      </c>
      <c r="G480">
        <v>0</v>
      </c>
      <c r="H480">
        <v>0</v>
      </c>
      <c r="I480">
        <v>0</v>
      </c>
      <c r="J480">
        <v>0</v>
      </c>
      <c r="K480">
        <v>0</v>
      </c>
      <c r="L480">
        <v>0</v>
      </c>
      <c r="M480">
        <v>0</v>
      </c>
      <c r="N480">
        <v>0</v>
      </c>
      <c r="O480">
        <v>0</v>
      </c>
      <c r="P480">
        <v>0</v>
      </c>
      <c r="Q480">
        <v>0</v>
      </c>
      <c r="R480">
        <v>0</v>
      </c>
      <c r="S480">
        <v>0</v>
      </c>
      <c r="T480">
        <v>838.96</v>
      </c>
      <c r="U480">
        <v>810.99</v>
      </c>
      <c r="V480">
        <v>-170529.99</v>
      </c>
      <c r="W480">
        <v>675.5</v>
      </c>
      <c r="X480">
        <v>675.68</v>
      </c>
      <c r="Y480">
        <v>745.57</v>
      </c>
      <c r="Z480">
        <v>326.27999999999997</v>
      </c>
      <c r="AA480">
        <v>1135.2</v>
      </c>
      <c r="AB480">
        <v>662.15</v>
      </c>
      <c r="AC480">
        <v>733.1</v>
      </c>
      <c r="AD480">
        <v>662.15</v>
      </c>
      <c r="AE480">
        <v>780.39</v>
      </c>
      <c r="AF480">
        <v>0</v>
      </c>
      <c r="AG480">
        <v>0</v>
      </c>
      <c r="AH480">
        <v>0</v>
      </c>
      <c r="AI480">
        <v>0</v>
      </c>
      <c r="AJ480">
        <v>0</v>
      </c>
      <c r="AK480">
        <v>0</v>
      </c>
      <c r="AL480">
        <v>0</v>
      </c>
      <c r="AM480">
        <v>0</v>
      </c>
      <c r="AN480">
        <v>0</v>
      </c>
      <c r="AO480">
        <v>0</v>
      </c>
      <c r="AP480">
        <v>0</v>
      </c>
      <c r="AQ480">
        <v>0</v>
      </c>
      <c r="AR480">
        <v>0</v>
      </c>
      <c r="AS480">
        <v>0</v>
      </c>
      <c r="AT480">
        <v>0</v>
      </c>
    </row>
    <row r="481" spans="1:46" x14ac:dyDescent="0.45">
      <c r="A481" t="s">
        <v>10</v>
      </c>
      <c r="B481">
        <v>1</v>
      </c>
      <c r="C481" t="s">
        <v>575</v>
      </c>
      <c r="D481">
        <v>1076</v>
      </c>
      <c r="E481">
        <v>0</v>
      </c>
      <c r="F481">
        <v>0</v>
      </c>
      <c r="G481">
        <v>0</v>
      </c>
      <c r="H481">
        <v>0</v>
      </c>
      <c r="I481">
        <v>0</v>
      </c>
      <c r="J481">
        <v>0</v>
      </c>
      <c r="K481">
        <v>0</v>
      </c>
      <c r="L481">
        <v>0</v>
      </c>
      <c r="M481">
        <v>0</v>
      </c>
      <c r="N481">
        <v>0</v>
      </c>
      <c r="O481">
        <v>0</v>
      </c>
      <c r="P481">
        <v>0</v>
      </c>
      <c r="Q481">
        <v>0</v>
      </c>
      <c r="R481">
        <v>0</v>
      </c>
      <c r="S481">
        <v>0</v>
      </c>
      <c r="T481">
        <v>2230.3000000000002</v>
      </c>
      <c r="U481">
        <v>2155.96</v>
      </c>
      <c r="V481">
        <v>2453.33</v>
      </c>
      <c r="W481">
        <v>2230.3000000000002</v>
      </c>
      <c r="X481">
        <v>2155.96</v>
      </c>
      <c r="Y481">
        <v>2378.9899999999998</v>
      </c>
      <c r="Z481">
        <v>2230.3000000000002</v>
      </c>
      <c r="AA481">
        <v>2378.98</v>
      </c>
      <c r="AB481">
        <v>2081.62</v>
      </c>
      <c r="AC481">
        <v>2304.64</v>
      </c>
      <c r="AD481">
        <v>520.41</v>
      </c>
      <c r="AE481">
        <v>-2740725.69</v>
      </c>
      <c r="AF481">
        <v>0</v>
      </c>
      <c r="AG481">
        <v>0</v>
      </c>
      <c r="AH481">
        <v>0</v>
      </c>
      <c r="AI481">
        <v>0</v>
      </c>
      <c r="AJ481">
        <v>0</v>
      </c>
      <c r="AK481">
        <v>0</v>
      </c>
      <c r="AL481">
        <v>0</v>
      </c>
      <c r="AM481">
        <v>0</v>
      </c>
      <c r="AN481">
        <v>0</v>
      </c>
      <c r="AO481">
        <v>0</v>
      </c>
      <c r="AP481">
        <v>0</v>
      </c>
      <c r="AQ481">
        <v>0</v>
      </c>
      <c r="AR481">
        <v>0</v>
      </c>
      <c r="AS481">
        <v>0</v>
      </c>
      <c r="AT481">
        <v>0</v>
      </c>
    </row>
    <row r="482" spans="1:46" x14ac:dyDescent="0.45">
      <c r="A482" t="s">
        <v>10</v>
      </c>
      <c r="B482">
        <v>1</v>
      </c>
      <c r="C482" t="s">
        <v>575</v>
      </c>
      <c r="D482">
        <v>1080</v>
      </c>
      <c r="E482">
        <v>0</v>
      </c>
      <c r="F482">
        <v>0</v>
      </c>
      <c r="G482">
        <v>0</v>
      </c>
      <c r="H482">
        <v>0</v>
      </c>
      <c r="I482">
        <v>0</v>
      </c>
      <c r="J482">
        <v>0</v>
      </c>
      <c r="K482">
        <v>0</v>
      </c>
      <c r="L482">
        <v>0</v>
      </c>
      <c r="M482">
        <v>0</v>
      </c>
      <c r="N482">
        <v>0</v>
      </c>
      <c r="O482">
        <v>0</v>
      </c>
      <c r="P482">
        <v>0</v>
      </c>
      <c r="Q482">
        <v>0</v>
      </c>
      <c r="R482">
        <v>0</v>
      </c>
      <c r="S482">
        <v>0</v>
      </c>
      <c r="T482">
        <v>8471.99</v>
      </c>
      <c r="U482">
        <v>8472</v>
      </c>
      <c r="V482">
        <v>0</v>
      </c>
      <c r="W482">
        <v>0</v>
      </c>
      <c r="X482">
        <v>-9.9499999999999993</v>
      </c>
      <c r="Y482">
        <v>-25868.37</v>
      </c>
      <c r="Z482">
        <v>0</v>
      </c>
      <c r="AA482">
        <v>335.43</v>
      </c>
      <c r="AB482">
        <v>0</v>
      </c>
      <c r="AC482">
        <v>605.61</v>
      </c>
      <c r="AD482">
        <v>0</v>
      </c>
      <c r="AE482">
        <v>0</v>
      </c>
      <c r="AF482">
        <v>0</v>
      </c>
      <c r="AG482">
        <v>0</v>
      </c>
      <c r="AH482">
        <v>0</v>
      </c>
      <c r="AI482">
        <v>0</v>
      </c>
      <c r="AJ482">
        <v>0</v>
      </c>
      <c r="AK482">
        <v>0</v>
      </c>
      <c r="AL482">
        <v>0</v>
      </c>
      <c r="AM482">
        <v>0</v>
      </c>
      <c r="AN482">
        <v>0</v>
      </c>
      <c r="AO482">
        <v>0</v>
      </c>
      <c r="AP482">
        <v>0</v>
      </c>
      <c r="AQ482">
        <v>0</v>
      </c>
      <c r="AR482">
        <v>0</v>
      </c>
      <c r="AS482">
        <v>0</v>
      </c>
      <c r="AT482">
        <v>0</v>
      </c>
    </row>
    <row r="483" spans="1:46" x14ac:dyDescent="0.45">
      <c r="A483" t="s">
        <v>10</v>
      </c>
      <c r="B483">
        <v>1</v>
      </c>
      <c r="C483" t="s">
        <v>575</v>
      </c>
      <c r="D483">
        <v>1085</v>
      </c>
      <c r="E483">
        <v>0</v>
      </c>
      <c r="F483">
        <v>0</v>
      </c>
      <c r="G483">
        <v>0</v>
      </c>
      <c r="H483">
        <v>0</v>
      </c>
      <c r="I483">
        <v>0</v>
      </c>
      <c r="J483">
        <v>0</v>
      </c>
      <c r="K483">
        <v>0</v>
      </c>
      <c r="L483">
        <v>0</v>
      </c>
      <c r="M483">
        <v>0</v>
      </c>
      <c r="N483">
        <v>0</v>
      </c>
      <c r="O483">
        <v>0</v>
      </c>
      <c r="P483">
        <v>0</v>
      </c>
      <c r="Q483">
        <v>0</v>
      </c>
      <c r="R483">
        <v>0</v>
      </c>
      <c r="S483">
        <v>0</v>
      </c>
      <c r="T483">
        <v>13522.86</v>
      </c>
      <c r="U483">
        <v>-26973.42</v>
      </c>
      <c r="V483">
        <v>-40483.050000000003</v>
      </c>
      <c r="W483">
        <v>8.7100000000000009</v>
      </c>
      <c r="X483">
        <v>-8092.17</v>
      </c>
      <c r="Y483">
        <v>5.52</v>
      </c>
      <c r="Z483">
        <v>5.0199999999999996</v>
      </c>
      <c r="AA483">
        <v>-24586.880000000001</v>
      </c>
      <c r="AB483">
        <v>0</v>
      </c>
      <c r="AC483">
        <v>0</v>
      </c>
      <c r="AD483">
        <v>0</v>
      </c>
      <c r="AE483">
        <v>0</v>
      </c>
      <c r="AF483">
        <v>0</v>
      </c>
      <c r="AG483">
        <v>0</v>
      </c>
      <c r="AH483">
        <v>0</v>
      </c>
      <c r="AI483">
        <v>0</v>
      </c>
      <c r="AJ483">
        <v>0</v>
      </c>
      <c r="AK483">
        <v>0</v>
      </c>
      <c r="AL483">
        <v>0</v>
      </c>
      <c r="AM483">
        <v>0</v>
      </c>
      <c r="AN483">
        <v>0</v>
      </c>
      <c r="AO483">
        <v>0</v>
      </c>
      <c r="AP483">
        <v>0</v>
      </c>
      <c r="AQ483">
        <v>0</v>
      </c>
      <c r="AR483">
        <v>0</v>
      </c>
      <c r="AS483">
        <v>0</v>
      </c>
      <c r="AT483">
        <v>0</v>
      </c>
    </row>
    <row r="484" spans="1:46" x14ac:dyDescent="0.45">
      <c r="A484" t="s">
        <v>10</v>
      </c>
      <c r="B484">
        <v>1</v>
      </c>
      <c r="C484" t="s">
        <v>575</v>
      </c>
      <c r="D484">
        <v>1086</v>
      </c>
      <c r="E484">
        <v>0</v>
      </c>
      <c r="F484">
        <v>0</v>
      </c>
      <c r="G484">
        <v>0</v>
      </c>
      <c r="H484">
        <v>0</v>
      </c>
      <c r="I484">
        <v>0</v>
      </c>
      <c r="J484">
        <v>0</v>
      </c>
      <c r="K484">
        <v>0</v>
      </c>
      <c r="L484">
        <v>0</v>
      </c>
      <c r="M484">
        <v>0</v>
      </c>
      <c r="N484">
        <v>0</v>
      </c>
      <c r="O484">
        <v>0</v>
      </c>
      <c r="P484">
        <v>0</v>
      </c>
      <c r="Q484">
        <v>0</v>
      </c>
      <c r="R484">
        <v>0</v>
      </c>
      <c r="S484">
        <v>0</v>
      </c>
      <c r="T484">
        <v>36561.82</v>
      </c>
      <c r="U484">
        <v>-72928.14</v>
      </c>
      <c r="V484">
        <v>-109454.19</v>
      </c>
      <c r="W484">
        <v>23.54</v>
      </c>
      <c r="X484">
        <v>-21878.82</v>
      </c>
      <c r="Y484">
        <v>14.9</v>
      </c>
      <c r="Z484">
        <v>13.58</v>
      </c>
      <c r="AA484">
        <v>24606.720000000001</v>
      </c>
      <c r="AB484">
        <v>250056.92</v>
      </c>
      <c r="AC484">
        <v>54.68</v>
      </c>
      <c r="AD484">
        <v>124485.94</v>
      </c>
      <c r="AE484">
        <v>-309123.68</v>
      </c>
      <c r="AF484">
        <v>0</v>
      </c>
      <c r="AG484">
        <v>0</v>
      </c>
      <c r="AH484">
        <v>0</v>
      </c>
      <c r="AI484">
        <v>0</v>
      </c>
      <c r="AJ484">
        <v>0</v>
      </c>
      <c r="AK484">
        <v>0</v>
      </c>
      <c r="AL484">
        <v>0</v>
      </c>
      <c r="AM484">
        <v>0</v>
      </c>
      <c r="AN484">
        <v>0</v>
      </c>
      <c r="AO484">
        <v>0</v>
      </c>
      <c r="AP484">
        <v>0</v>
      </c>
      <c r="AQ484">
        <v>0</v>
      </c>
      <c r="AR484">
        <v>0</v>
      </c>
      <c r="AS484">
        <v>0</v>
      </c>
      <c r="AT484">
        <v>0</v>
      </c>
    </row>
    <row r="485" spans="1:46" x14ac:dyDescent="0.45">
      <c r="A485" t="s">
        <v>10</v>
      </c>
      <c r="B485">
        <v>1</v>
      </c>
      <c r="C485" t="s">
        <v>575</v>
      </c>
      <c r="D485">
        <v>1090</v>
      </c>
      <c r="E485">
        <v>0</v>
      </c>
      <c r="F485">
        <v>0</v>
      </c>
      <c r="G485">
        <v>0</v>
      </c>
      <c r="H485">
        <v>0</v>
      </c>
      <c r="I485">
        <v>0</v>
      </c>
      <c r="J485">
        <v>0</v>
      </c>
      <c r="K485">
        <v>0</v>
      </c>
      <c r="L485">
        <v>0</v>
      </c>
      <c r="M485">
        <v>0</v>
      </c>
      <c r="N485">
        <v>0</v>
      </c>
      <c r="O485">
        <v>0</v>
      </c>
      <c r="P485">
        <v>0</v>
      </c>
      <c r="Q485">
        <v>0</v>
      </c>
      <c r="R485">
        <v>0</v>
      </c>
      <c r="S485">
        <v>0</v>
      </c>
      <c r="T485">
        <v>-3750000</v>
      </c>
      <c r="U485">
        <v>0</v>
      </c>
      <c r="V485">
        <v>0</v>
      </c>
      <c r="W485">
        <v>0</v>
      </c>
      <c r="X485">
        <v>0</v>
      </c>
      <c r="Y485">
        <v>0</v>
      </c>
      <c r="Z485">
        <v>0</v>
      </c>
      <c r="AA485">
        <v>0</v>
      </c>
      <c r="AB485">
        <v>0</v>
      </c>
      <c r="AC485">
        <v>0</v>
      </c>
      <c r="AD485">
        <v>0</v>
      </c>
      <c r="AE485">
        <v>0</v>
      </c>
      <c r="AF485">
        <v>0</v>
      </c>
      <c r="AG485">
        <v>0</v>
      </c>
      <c r="AH485">
        <v>0</v>
      </c>
      <c r="AI485">
        <v>0</v>
      </c>
      <c r="AJ485">
        <v>0</v>
      </c>
      <c r="AK485">
        <v>0</v>
      </c>
      <c r="AL485">
        <v>0</v>
      </c>
      <c r="AM485">
        <v>0</v>
      </c>
      <c r="AN485">
        <v>0</v>
      </c>
      <c r="AO485">
        <v>0</v>
      </c>
      <c r="AP485">
        <v>0</v>
      </c>
      <c r="AQ485">
        <v>0</v>
      </c>
      <c r="AR485">
        <v>0</v>
      </c>
      <c r="AS485">
        <v>0</v>
      </c>
      <c r="AT485">
        <v>0</v>
      </c>
    </row>
    <row r="486" spans="1:46" x14ac:dyDescent="0.45">
      <c r="A486" t="s">
        <v>10</v>
      </c>
      <c r="B486">
        <v>1</v>
      </c>
      <c r="C486" t="s">
        <v>575</v>
      </c>
      <c r="D486">
        <v>1091</v>
      </c>
      <c r="E486">
        <v>0</v>
      </c>
      <c r="F486">
        <v>0</v>
      </c>
      <c r="G486">
        <v>0</v>
      </c>
      <c r="H486">
        <v>0</v>
      </c>
      <c r="I486">
        <v>0</v>
      </c>
      <c r="J486">
        <v>0</v>
      </c>
      <c r="K486">
        <v>0</v>
      </c>
      <c r="L486">
        <v>0</v>
      </c>
      <c r="M486">
        <v>0</v>
      </c>
      <c r="N486">
        <v>0</v>
      </c>
      <c r="O486">
        <v>0</v>
      </c>
      <c r="P486">
        <v>0</v>
      </c>
      <c r="Q486">
        <v>0</v>
      </c>
      <c r="R486">
        <v>0</v>
      </c>
      <c r="S486">
        <v>0</v>
      </c>
      <c r="T486">
        <v>-37185.730000000003</v>
      </c>
      <c r="U486">
        <v>42769.04</v>
      </c>
      <c r="V486">
        <v>21361.83</v>
      </c>
      <c r="W486">
        <v>29961.41</v>
      </c>
      <c r="X486">
        <v>7939.39</v>
      </c>
      <c r="Y486">
        <v>-22663.46</v>
      </c>
      <c r="Z486">
        <v>50871.98</v>
      </c>
      <c r="AA486">
        <v>-3211.41</v>
      </c>
      <c r="AB486">
        <v>16322.75</v>
      </c>
      <c r="AC486">
        <v>44682.23</v>
      </c>
      <c r="AD486">
        <v>-7120.39</v>
      </c>
      <c r="AE486">
        <v>53796.54</v>
      </c>
      <c r="AF486">
        <v>0</v>
      </c>
      <c r="AG486">
        <v>0</v>
      </c>
      <c r="AH486">
        <v>0</v>
      </c>
      <c r="AI486">
        <v>0</v>
      </c>
      <c r="AJ486">
        <v>0</v>
      </c>
      <c r="AK486">
        <v>0</v>
      </c>
      <c r="AL486">
        <v>0</v>
      </c>
      <c r="AM486">
        <v>0</v>
      </c>
      <c r="AN486">
        <v>0</v>
      </c>
      <c r="AO486">
        <v>0</v>
      </c>
      <c r="AP486">
        <v>0</v>
      </c>
      <c r="AQ486">
        <v>0</v>
      </c>
      <c r="AR486">
        <v>0</v>
      </c>
      <c r="AS486">
        <v>0</v>
      </c>
      <c r="AT486">
        <v>0</v>
      </c>
    </row>
    <row r="487" spans="1:46" x14ac:dyDescent="0.45">
      <c r="A487" t="s">
        <v>10</v>
      </c>
      <c r="B487">
        <v>1</v>
      </c>
      <c r="C487" t="s">
        <v>575</v>
      </c>
      <c r="D487">
        <v>1092</v>
      </c>
      <c r="E487">
        <v>0</v>
      </c>
      <c r="F487">
        <v>0</v>
      </c>
      <c r="G487">
        <v>0</v>
      </c>
      <c r="H487">
        <v>0</v>
      </c>
      <c r="I487">
        <v>0</v>
      </c>
      <c r="J487">
        <v>0</v>
      </c>
      <c r="K487">
        <v>0</v>
      </c>
      <c r="L487">
        <v>0</v>
      </c>
      <c r="M487">
        <v>0</v>
      </c>
      <c r="N487">
        <v>0</v>
      </c>
      <c r="O487">
        <v>0</v>
      </c>
      <c r="P487">
        <v>0</v>
      </c>
      <c r="Q487">
        <v>0</v>
      </c>
      <c r="R487">
        <v>0</v>
      </c>
      <c r="S487">
        <v>0</v>
      </c>
      <c r="T487">
        <v>3750000</v>
      </c>
      <c r="U487">
        <v>0</v>
      </c>
      <c r="V487">
        <v>0</v>
      </c>
      <c r="W487">
        <v>0</v>
      </c>
      <c r="X487">
        <v>0</v>
      </c>
      <c r="Y487">
        <v>0</v>
      </c>
      <c r="Z487">
        <v>0</v>
      </c>
      <c r="AA487">
        <v>0</v>
      </c>
      <c r="AB487">
        <v>0</v>
      </c>
      <c r="AC487">
        <v>0</v>
      </c>
      <c r="AD487">
        <v>0</v>
      </c>
      <c r="AE487">
        <v>0</v>
      </c>
      <c r="AF487">
        <v>0</v>
      </c>
      <c r="AG487">
        <v>0</v>
      </c>
      <c r="AH487">
        <v>0</v>
      </c>
      <c r="AI487">
        <v>0</v>
      </c>
      <c r="AJ487">
        <v>0</v>
      </c>
      <c r="AK487">
        <v>0</v>
      </c>
      <c r="AL487">
        <v>0</v>
      </c>
      <c r="AM487">
        <v>0</v>
      </c>
      <c r="AN487">
        <v>0</v>
      </c>
      <c r="AO487">
        <v>0</v>
      </c>
      <c r="AP487">
        <v>0</v>
      </c>
      <c r="AQ487">
        <v>0</v>
      </c>
      <c r="AR487">
        <v>0</v>
      </c>
      <c r="AS487">
        <v>0</v>
      </c>
      <c r="AT487">
        <v>0</v>
      </c>
    </row>
    <row r="488" spans="1:46" x14ac:dyDescent="0.45">
      <c r="A488" t="s">
        <v>10</v>
      </c>
      <c r="B488">
        <v>1</v>
      </c>
      <c r="C488" t="s">
        <v>575</v>
      </c>
      <c r="D488">
        <v>1093</v>
      </c>
      <c r="E488">
        <v>0</v>
      </c>
      <c r="F488">
        <v>0</v>
      </c>
      <c r="G488">
        <v>0</v>
      </c>
      <c r="H488">
        <v>0</v>
      </c>
      <c r="I488">
        <v>0</v>
      </c>
      <c r="J488">
        <v>0</v>
      </c>
      <c r="K488">
        <v>0</v>
      </c>
      <c r="L488">
        <v>0</v>
      </c>
      <c r="M488">
        <v>0</v>
      </c>
      <c r="N488">
        <v>0</v>
      </c>
      <c r="O488">
        <v>0</v>
      </c>
      <c r="P488">
        <v>0</v>
      </c>
      <c r="Q488">
        <v>0</v>
      </c>
      <c r="R488">
        <v>0</v>
      </c>
      <c r="S488">
        <v>0</v>
      </c>
      <c r="T488">
        <v>60412.04</v>
      </c>
      <c r="U488">
        <v>27513.43</v>
      </c>
      <c r="V488">
        <v>21650.82</v>
      </c>
      <c r="W488">
        <v>31160.79</v>
      </c>
      <c r="X488">
        <v>22038.11</v>
      </c>
      <c r="Y488">
        <v>-8724.41</v>
      </c>
      <c r="Z488">
        <v>10480.23</v>
      </c>
      <c r="AA488">
        <v>18413.29</v>
      </c>
      <c r="AB488">
        <v>29502.47</v>
      </c>
      <c r="AC488">
        <v>5981.09</v>
      </c>
      <c r="AD488">
        <v>17409.87</v>
      </c>
      <c r="AE488">
        <v>-14392.1</v>
      </c>
      <c r="AF488">
        <v>0</v>
      </c>
      <c r="AG488">
        <v>0</v>
      </c>
      <c r="AH488">
        <v>0</v>
      </c>
      <c r="AI488">
        <v>0</v>
      </c>
      <c r="AJ488">
        <v>0</v>
      </c>
      <c r="AK488">
        <v>0</v>
      </c>
      <c r="AL488">
        <v>0</v>
      </c>
      <c r="AM488">
        <v>0</v>
      </c>
      <c r="AN488">
        <v>0</v>
      </c>
      <c r="AO488">
        <v>0</v>
      </c>
      <c r="AP488">
        <v>0</v>
      </c>
      <c r="AQ488">
        <v>0</v>
      </c>
      <c r="AR488">
        <v>0</v>
      </c>
      <c r="AS488">
        <v>0</v>
      </c>
      <c r="AT488">
        <v>0</v>
      </c>
    </row>
    <row r="489" spans="1:46" x14ac:dyDescent="0.45">
      <c r="A489" t="s">
        <v>10</v>
      </c>
      <c r="B489">
        <v>1</v>
      </c>
      <c r="C489" t="s">
        <v>575</v>
      </c>
      <c r="D489">
        <v>1094</v>
      </c>
      <c r="E489">
        <v>0</v>
      </c>
      <c r="F489">
        <v>0</v>
      </c>
      <c r="G489">
        <v>0</v>
      </c>
      <c r="H489">
        <v>0</v>
      </c>
      <c r="I489">
        <v>0</v>
      </c>
      <c r="J489">
        <v>0</v>
      </c>
      <c r="K489">
        <v>0</v>
      </c>
      <c r="L489">
        <v>0</v>
      </c>
      <c r="M489">
        <v>0</v>
      </c>
      <c r="N489">
        <v>0</v>
      </c>
      <c r="O489">
        <v>0</v>
      </c>
      <c r="P489">
        <v>0</v>
      </c>
      <c r="Q489">
        <v>0</v>
      </c>
      <c r="R489">
        <v>0</v>
      </c>
      <c r="S489">
        <v>0</v>
      </c>
      <c r="T489">
        <v>0</v>
      </c>
      <c r="U489">
        <v>0</v>
      </c>
      <c r="V489">
        <v>0</v>
      </c>
      <c r="W489">
        <v>0</v>
      </c>
      <c r="X489">
        <v>0</v>
      </c>
      <c r="Y489">
        <v>0</v>
      </c>
      <c r="Z489">
        <v>0</v>
      </c>
      <c r="AA489">
        <v>0</v>
      </c>
      <c r="AB489">
        <v>0</v>
      </c>
      <c r="AC489">
        <v>0</v>
      </c>
      <c r="AD489">
        <v>0</v>
      </c>
      <c r="AE489">
        <v>1500000</v>
      </c>
      <c r="AF489">
        <v>0</v>
      </c>
      <c r="AG489">
        <v>0</v>
      </c>
      <c r="AH489">
        <v>0</v>
      </c>
      <c r="AI489">
        <v>0</v>
      </c>
      <c r="AJ489">
        <v>0</v>
      </c>
      <c r="AK489">
        <v>0</v>
      </c>
      <c r="AL489">
        <v>0</v>
      </c>
      <c r="AM489">
        <v>0</v>
      </c>
      <c r="AN489">
        <v>0</v>
      </c>
      <c r="AO489">
        <v>0</v>
      </c>
      <c r="AP489">
        <v>0</v>
      </c>
      <c r="AQ489">
        <v>0</v>
      </c>
      <c r="AR489">
        <v>0</v>
      </c>
      <c r="AS489">
        <v>0</v>
      </c>
      <c r="AT489">
        <v>0</v>
      </c>
    </row>
    <row r="490" spans="1:46" x14ac:dyDescent="0.45">
      <c r="A490" t="s">
        <v>10</v>
      </c>
      <c r="B490">
        <v>1</v>
      </c>
      <c r="C490" t="s">
        <v>575</v>
      </c>
      <c r="D490">
        <v>1095</v>
      </c>
      <c r="E490">
        <v>0</v>
      </c>
      <c r="F490">
        <v>0</v>
      </c>
      <c r="G490">
        <v>0</v>
      </c>
      <c r="H490">
        <v>0</v>
      </c>
      <c r="I490">
        <v>0</v>
      </c>
      <c r="J490">
        <v>0</v>
      </c>
      <c r="K490">
        <v>0</v>
      </c>
      <c r="L490">
        <v>0</v>
      </c>
      <c r="M490">
        <v>0</v>
      </c>
      <c r="N490">
        <v>0</v>
      </c>
      <c r="O490">
        <v>0</v>
      </c>
      <c r="P490">
        <v>0</v>
      </c>
      <c r="Q490">
        <v>0</v>
      </c>
      <c r="R490">
        <v>0</v>
      </c>
      <c r="S490">
        <v>0</v>
      </c>
      <c r="T490">
        <v>0</v>
      </c>
      <c r="U490">
        <v>0</v>
      </c>
      <c r="V490">
        <v>0</v>
      </c>
      <c r="W490">
        <v>0</v>
      </c>
      <c r="X490">
        <v>0</v>
      </c>
      <c r="Y490">
        <v>0</v>
      </c>
      <c r="Z490">
        <v>0</v>
      </c>
      <c r="AA490">
        <v>0</v>
      </c>
      <c r="AB490">
        <v>0</v>
      </c>
      <c r="AC490">
        <v>0</v>
      </c>
      <c r="AD490">
        <v>0</v>
      </c>
      <c r="AE490">
        <v>20526</v>
      </c>
      <c r="AF490">
        <v>0</v>
      </c>
      <c r="AG490">
        <v>0</v>
      </c>
      <c r="AH490">
        <v>0</v>
      </c>
      <c r="AI490">
        <v>0</v>
      </c>
      <c r="AJ490">
        <v>0</v>
      </c>
      <c r="AK490">
        <v>0</v>
      </c>
      <c r="AL490">
        <v>0</v>
      </c>
      <c r="AM490">
        <v>0</v>
      </c>
      <c r="AN490">
        <v>0</v>
      </c>
      <c r="AO490">
        <v>0</v>
      </c>
      <c r="AP490">
        <v>0</v>
      </c>
      <c r="AQ490">
        <v>0</v>
      </c>
      <c r="AR490">
        <v>0</v>
      </c>
      <c r="AS490">
        <v>0</v>
      </c>
      <c r="AT490">
        <v>0</v>
      </c>
    </row>
    <row r="491" spans="1:46" x14ac:dyDescent="0.45">
      <c r="A491" t="s">
        <v>10</v>
      </c>
      <c r="B491">
        <v>1</v>
      </c>
      <c r="C491" t="s">
        <v>575</v>
      </c>
      <c r="D491">
        <v>1096</v>
      </c>
      <c r="E491">
        <v>0</v>
      </c>
      <c r="F491">
        <v>0</v>
      </c>
      <c r="G491">
        <v>0</v>
      </c>
      <c r="H491">
        <v>0</v>
      </c>
      <c r="I491">
        <v>0</v>
      </c>
      <c r="J491">
        <v>0</v>
      </c>
      <c r="K491">
        <v>0</v>
      </c>
      <c r="L491">
        <v>0</v>
      </c>
      <c r="M491">
        <v>0</v>
      </c>
      <c r="N491">
        <v>0</v>
      </c>
      <c r="O491">
        <v>0</v>
      </c>
      <c r="P491">
        <v>0</v>
      </c>
      <c r="Q491">
        <v>0</v>
      </c>
      <c r="R491">
        <v>0</v>
      </c>
      <c r="S491">
        <v>0</v>
      </c>
      <c r="T491">
        <v>0</v>
      </c>
      <c r="U491">
        <v>0</v>
      </c>
      <c r="V491">
        <v>0</v>
      </c>
      <c r="W491">
        <v>0</v>
      </c>
      <c r="X491">
        <v>0</v>
      </c>
      <c r="Y491">
        <v>0</v>
      </c>
      <c r="Z491">
        <v>0</v>
      </c>
      <c r="AA491">
        <v>0</v>
      </c>
      <c r="AB491">
        <v>0</v>
      </c>
      <c r="AC491">
        <v>0</v>
      </c>
      <c r="AD491">
        <v>0</v>
      </c>
      <c r="AE491">
        <v>1500000</v>
      </c>
      <c r="AF491">
        <v>0</v>
      </c>
      <c r="AG491">
        <v>0</v>
      </c>
      <c r="AH491">
        <v>0</v>
      </c>
      <c r="AI491">
        <v>0</v>
      </c>
      <c r="AJ491">
        <v>0</v>
      </c>
      <c r="AK491">
        <v>0</v>
      </c>
      <c r="AL491">
        <v>0</v>
      </c>
      <c r="AM491">
        <v>0</v>
      </c>
      <c r="AN491">
        <v>0</v>
      </c>
      <c r="AO491">
        <v>0</v>
      </c>
      <c r="AP491">
        <v>0</v>
      </c>
      <c r="AQ491">
        <v>0</v>
      </c>
      <c r="AR491">
        <v>0</v>
      </c>
      <c r="AS491">
        <v>0</v>
      </c>
      <c r="AT491">
        <v>0</v>
      </c>
    </row>
    <row r="492" spans="1:46" x14ac:dyDescent="0.45">
      <c r="A492" t="s">
        <v>10</v>
      </c>
      <c r="B492">
        <v>1</v>
      </c>
      <c r="C492" t="s">
        <v>575</v>
      </c>
      <c r="D492">
        <v>1097</v>
      </c>
      <c r="E492">
        <v>0</v>
      </c>
      <c r="F492">
        <v>0</v>
      </c>
      <c r="G492">
        <v>0</v>
      </c>
      <c r="H492">
        <v>0</v>
      </c>
      <c r="I492">
        <v>0</v>
      </c>
      <c r="J492">
        <v>0</v>
      </c>
      <c r="K492">
        <v>0</v>
      </c>
      <c r="L492">
        <v>0</v>
      </c>
      <c r="M492">
        <v>0</v>
      </c>
      <c r="N492">
        <v>0</v>
      </c>
      <c r="O492">
        <v>0</v>
      </c>
      <c r="P492">
        <v>0</v>
      </c>
      <c r="Q492">
        <v>0</v>
      </c>
      <c r="R492">
        <v>0</v>
      </c>
      <c r="S492">
        <v>0</v>
      </c>
      <c r="T492">
        <v>0</v>
      </c>
      <c r="U492">
        <v>0</v>
      </c>
      <c r="V492">
        <v>0</v>
      </c>
      <c r="W492">
        <v>0</v>
      </c>
      <c r="X492">
        <v>0</v>
      </c>
      <c r="Y492">
        <v>0</v>
      </c>
      <c r="Z492">
        <v>0</v>
      </c>
      <c r="AA492">
        <v>0</v>
      </c>
      <c r="AB492">
        <v>0</v>
      </c>
      <c r="AC492">
        <v>0</v>
      </c>
      <c r="AD492">
        <v>0</v>
      </c>
      <c r="AE492">
        <v>-6950</v>
      </c>
      <c r="AF492">
        <v>0</v>
      </c>
      <c r="AG492">
        <v>0</v>
      </c>
      <c r="AH492">
        <v>0</v>
      </c>
      <c r="AI492">
        <v>0</v>
      </c>
      <c r="AJ492">
        <v>0</v>
      </c>
      <c r="AK492">
        <v>0</v>
      </c>
      <c r="AL492">
        <v>0</v>
      </c>
      <c r="AM492">
        <v>0</v>
      </c>
      <c r="AN492">
        <v>0</v>
      </c>
      <c r="AO492">
        <v>0</v>
      </c>
      <c r="AP492">
        <v>0</v>
      </c>
      <c r="AQ492">
        <v>0</v>
      </c>
      <c r="AR492">
        <v>0</v>
      </c>
      <c r="AS492">
        <v>0</v>
      </c>
      <c r="AT492">
        <v>0</v>
      </c>
    </row>
    <row r="493" spans="1:46" x14ac:dyDescent="0.45">
      <c r="A493" t="s">
        <v>10</v>
      </c>
      <c r="B493">
        <v>1</v>
      </c>
      <c r="C493" t="s">
        <v>575</v>
      </c>
      <c r="D493">
        <v>1100</v>
      </c>
      <c r="E493">
        <v>0</v>
      </c>
      <c r="F493">
        <v>0</v>
      </c>
      <c r="G493">
        <v>0</v>
      </c>
      <c r="H493">
        <v>0</v>
      </c>
      <c r="I493">
        <v>0</v>
      </c>
      <c r="J493">
        <v>0</v>
      </c>
      <c r="K493">
        <v>0</v>
      </c>
      <c r="L493">
        <v>0</v>
      </c>
      <c r="M493">
        <v>0</v>
      </c>
      <c r="N493">
        <v>0</v>
      </c>
      <c r="O493">
        <v>0</v>
      </c>
      <c r="P493">
        <v>0</v>
      </c>
      <c r="Q493">
        <v>0</v>
      </c>
      <c r="R493">
        <v>0</v>
      </c>
      <c r="S493">
        <v>0</v>
      </c>
      <c r="T493">
        <v>-123275.48</v>
      </c>
      <c r="U493">
        <v>10696.5</v>
      </c>
      <c r="V493">
        <v>-3011.79</v>
      </c>
      <c r="W493">
        <v>112500.19</v>
      </c>
      <c r="X493">
        <v>-79657.22</v>
      </c>
      <c r="Y493">
        <v>-34782.14</v>
      </c>
      <c r="Z493">
        <v>-7428.04</v>
      </c>
      <c r="AA493">
        <v>164974.54</v>
      </c>
      <c r="AB493">
        <v>11140.75</v>
      </c>
      <c r="AC493">
        <v>-48906.75</v>
      </c>
      <c r="AD493">
        <v>12246.37</v>
      </c>
      <c r="AE493">
        <v>170946.19</v>
      </c>
      <c r="AF493">
        <v>0</v>
      </c>
      <c r="AG493">
        <v>0</v>
      </c>
      <c r="AH493">
        <v>0</v>
      </c>
      <c r="AI493">
        <v>0</v>
      </c>
      <c r="AJ493">
        <v>0</v>
      </c>
      <c r="AK493">
        <v>0</v>
      </c>
      <c r="AL493">
        <v>0</v>
      </c>
      <c r="AM493">
        <v>0</v>
      </c>
      <c r="AN493">
        <v>0</v>
      </c>
      <c r="AO493">
        <v>0</v>
      </c>
      <c r="AP493">
        <v>0</v>
      </c>
      <c r="AQ493">
        <v>0</v>
      </c>
      <c r="AR493">
        <v>0</v>
      </c>
      <c r="AS493">
        <v>0</v>
      </c>
      <c r="AT493">
        <v>0</v>
      </c>
    </row>
    <row r="494" spans="1:46" x14ac:dyDescent="0.45">
      <c r="A494" t="s">
        <v>10</v>
      </c>
      <c r="B494">
        <v>1</v>
      </c>
      <c r="C494" t="s">
        <v>575</v>
      </c>
      <c r="D494">
        <v>1101</v>
      </c>
      <c r="E494">
        <v>0</v>
      </c>
      <c r="F494">
        <v>0</v>
      </c>
      <c r="G494">
        <v>0</v>
      </c>
      <c r="H494">
        <v>0</v>
      </c>
      <c r="I494">
        <v>0</v>
      </c>
      <c r="J494">
        <v>0</v>
      </c>
      <c r="K494">
        <v>0</v>
      </c>
      <c r="L494">
        <v>0</v>
      </c>
      <c r="M494">
        <v>0</v>
      </c>
      <c r="N494">
        <v>0</v>
      </c>
      <c r="O494">
        <v>0</v>
      </c>
      <c r="P494">
        <v>0</v>
      </c>
      <c r="Q494">
        <v>0</v>
      </c>
      <c r="R494">
        <v>0</v>
      </c>
      <c r="S494">
        <v>0</v>
      </c>
      <c r="T494">
        <v>-130</v>
      </c>
      <c r="U494">
        <v>73.930000000000007</v>
      </c>
      <c r="V494">
        <v>65</v>
      </c>
      <c r="W494">
        <v>-131466.6</v>
      </c>
      <c r="X494">
        <v>-379.66</v>
      </c>
      <c r="Y494">
        <v>-325</v>
      </c>
      <c r="Z494">
        <v>-606.54</v>
      </c>
      <c r="AA494">
        <v>941693.25</v>
      </c>
      <c r="AB494">
        <v>1652.33</v>
      </c>
      <c r="AC494">
        <v>-751430</v>
      </c>
      <c r="AD494">
        <v>-34908.53</v>
      </c>
      <c r="AE494">
        <v>130</v>
      </c>
      <c r="AF494">
        <v>0</v>
      </c>
      <c r="AG494">
        <v>0</v>
      </c>
      <c r="AH494">
        <v>0</v>
      </c>
      <c r="AI494">
        <v>0</v>
      </c>
      <c r="AJ494">
        <v>0</v>
      </c>
      <c r="AK494">
        <v>0</v>
      </c>
      <c r="AL494">
        <v>0</v>
      </c>
      <c r="AM494">
        <v>0</v>
      </c>
      <c r="AN494">
        <v>0</v>
      </c>
      <c r="AO494">
        <v>0</v>
      </c>
      <c r="AP494">
        <v>0</v>
      </c>
      <c r="AQ494">
        <v>0</v>
      </c>
      <c r="AR494">
        <v>0</v>
      </c>
      <c r="AS494">
        <v>0</v>
      </c>
      <c r="AT494">
        <v>0</v>
      </c>
    </row>
    <row r="495" spans="1:46" x14ac:dyDescent="0.45">
      <c r="A495" t="s">
        <v>10</v>
      </c>
      <c r="B495">
        <v>1</v>
      </c>
      <c r="C495" t="s">
        <v>575</v>
      </c>
      <c r="D495">
        <v>1103</v>
      </c>
      <c r="E495">
        <v>0</v>
      </c>
      <c r="F495">
        <v>0</v>
      </c>
      <c r="G495">
        <v>0</v>
      </c>
      <c r="H495">
        <v>0</v>
      </c>
      <c r="I495">
        <v>0</v>
      </c>
      <c r="J495">
        <v>0</v>
      </c>
      <c r="K495">
        <v>0</v>
      </c>
      <c r="L495">
        <v>0</v>
      </c>
      <c r="M495">
        <v>0</v>
      </c>
      <c r="N495">
        <v>0</v>
      </c>
      <c r="O495">
        <v>0</v>
      </c>
      <c r="P495">
        <v>0</v>
      </c>
      <c r="Q495">
        <v>0</v>
      </c>
      <c r="R495">
        <v>0</v>
      </c>
      <c r="S495">
        <v>0</v>
      </c>
      <c r="T495">
        <v>-10605.52</v>
      </c>
      <c r="U495">
        <v>-362.38</v>
      </c>
      <c r="V495">
        <v>-2009.44</v>
      </c>
      <c r="W495">
        <v>9262.4500000000007</v>
      </c>
      <c r="X495">
        <v>-509.19</v>
      </c>
      <c r="Y495">
        <v>-325.32</v>
      </c>
      <c r="Z495">
        <v>-3483.47</v>
      </c>
      <c r="AA495">
        <v>15802.59</v>
      </c>
      <c r="AB495">
        <v>-2313.39</v>
      </c>
      <c r="AC495">
        <v>-19355.66</v>
      </c>
      <c r="AD495">
        <v>-5176.87</v>
      </c>
      <c r="AE495">
        <v>19026.48</v>
      </c>
      <c r="AF495">
        <v>0</v>
      </c>
      <c r="AG495">
        <v>0</v>
      </c>
      <c r="AH495">
        <v>0</v>
      </c>
      <c r="AI495">
        <v>0</v>
      </c>
      <c r="AJ495">
        <v>0</v>
      </c>
      <c r="AK495">
        <v>0</v>
      </c>
      <c r="AL495">
        <v>0</v>
      </c>
      <c r="AM495">
        <v>0</v>
      </c>
      <c r="AN495">
        <v>0</v>
      </c>
      <c r="AO495">
        <v>0</v>
      </c>
      <c r="AP495">
        <v>0</v>
      </c>
      <c r="AQ495">
        <v>0</v>
      </c>
      <c r="AR495">
        <v>0</v>
      </c>
      <c r="AS495">
        <v>0</v>
      </c>
      <c r="AT495">
        <v>0</v>
      </c>
    </row>
    <row r="496" spans="1:46" x14ac:dyDescent="0.45">
      <c r="A496" t="s">
        <v>10</v>
      </c>
      <c r="B496">
        <v>1</v>
      </c>
      <c r="C496" t="s">
        <v>575</v>
      </c>
      <c r="D496">
        <v>1107</v>
      </c>
      <c r="E496">
        <v>0</v>
      </c>
      <c r="F496">
        <v>0</v>
      </c>
      <c r="G496">
        <v>0</v>
      </c>
      <c r="H496">
        <v>0</v>
      </c>
      <c r="I496">
        <v>0</v>
      </c>
      <c r="J496">
        <v>0</v>
      </c>
      <c r="K496">
        <v>0</v>
      </c>
      <c r="L496">
        <v>0</v>
      </c>
      <c r="M496">
        <v>0</v>
      </c>
      <c r="N496">
        <v>0</v>
      </c>
      <c r="O496">
        <v>0</v>
      </c>
      <c r="P496">
        <v>0</v>
      </c>
      <c r="Q496">
        <v>0</v>
      </c>
      <c r="R496">
        <v>0</v>
      </c>
      <c r="S496">
        <v>0</v>
      </c>
      <c r="T496">
        <v>-20216.73</v>
      </c>
      <c r="U496">
        <v>-436.23</v>
      </c>
      <c r="V496">
        <v>14.11</v>
      </c>
      <c r="W496">
        <v>-23.63</v>
      </c>
      <c r="X496">
        <v>-6670.38</v>
      </c>
      <c r="Y496">
        <v>-177.54</v>
      </c>
      <c r="Z496">
        <v>-323.05</v>
      </c>
      <c r="AA496">
        <v>23152.04</v>
      </c>
      <c r="AB496">
        <v>17.05</v>
      </c>
      <c r="AC496">
        <v>-15169.83</v>
      </c>
      <c r="AD496">
        <v>-1409.79</v>
      </c>
      <c r="AE496">
        <v>15982.44</v>
      </c>
      <c r="AF496">
        <v>0</v>
      </c>
      <c r="AG496">
        <v>0</v>
      </c>
      <c r="AH496">
        <v>0</v>
      </c>
      <c r="AI496">
        <v>0</v>
      </c>
      <c r="AJ496">
        <v>0</v>
      </c>
      <c r="AK496">
        <v>0</v>
      </c>
      <c r="AL496">
        <v>0</v>
      </c>
      <c r="AM496">
        <v>0</v>
      </c>
      <c r="AN496">
        <v>0</v>
      </c>
      <c r="AO496">
        <v>0</v>
      </c>
      <c r="AP496">
        <v>0</v>
      </c>
      <c r="AQ496">
        <v>0</v>
      </c>
      <c r="AR496">
        <v>0</v>
      </c>
      <c r="AS496">
        <v>0</v>
      </c>
      <c r="AT496">
        <v>0</v>
      </c>
    </row>
    <row r="497" spans="1:46" x14ac:dyDescent="0.45">
      <c r="A497" t="s">
        <v>10</v>
      </c>
      <c r="B497">
        <v>1</v>
      </c>
      <c r="C497" t="s">
        <v>575</v>
      </c>
      <c r="D497">
        <v>1108</v>
      </c>
      <c r="E497">
        <v>0</v>
      </c>
      <c r="F497">
        <v>0</v>
      </c>
      <c r="G497">
        <v>0</v>
      </c>
      <c r="H497">
        <v>0</v>
      </c>
      <c r="I497">
        <v>0</v>
      </c>
      <c r="J497">
        <v>0</v>
      </c>
      <c r="K497">
        <v>0</v>
      </c>
      <c r="L497">
        <v>0</v>
      </c>
      <c r="M497">
        <v>0</v>
      </c>
      <c r="N497">
        <v>0</v>
      </c>
      <c r="O497">
        <v>0</v>
      </c>
      <c r="P497">
        <v>0</v>
      </c>
      <c r="Q497">
        <v>0</v>
      </c>
      <c r="R497">
        <v>0</v>
      </c>
      <c r="S497">
        <v>0</v>
      </c>
      <c r="T497">
        <v>-101086.24</v>
      </c>
      <c r="U497">
        <v>-39266.019999999997</v>
      </c>
      <c r="V497">
        <v>45.5</v>
      </c>
      <c r="W497">
        <v>60589.9</v>
      </c>
      <c r="X497">
        <v>1.92</v>
      </c>
      <c r="Y497">
        <v>-854.04</v>
      </c>
      <c r="Z497">
        <v>-1553.08</v>
      </c>
      <c r="AA497">
        <v>63309.38</v>
      </c>
      <c r="AB497">
        <v>81.819999999999993</v>
      </c>
      <c r="AC497">
        <v>-90815.09</v>
      </c>
      <c r="AD497">
        <v>-6772.89</v>
      </c>
      <c r="AE497">
        <v>76849.87</v>
      </c>
      <c r="AF497">
        <v>0</v>
      </c>
      <c r="AG497">
        <v>0</v>
      </c>
      <c r="AH497">
        <v>0</v>
      </c>
      <c r="AI497">
        <v>0</v>
      </c>
      <c r="AJ497">
        <v>0</v>
      </c>
      <c r="AK497">
        <v>0</v>
      </c>
      <c r="AL497">
        <v>0</v>
      </c>
      <c r="AM497">
        <v>0</v>
      </c>
      <c r="AN497">
        <v>0</v>
      </c>
      <c r="AO497">
        <v>0</v>
      </c>
      <c r="AP497">
        <v>0</v>
      </c>
      <c r="AQ497">
        <v>0</v>
      </c>
      <c r="AR497">
        <v>0</v>
      </c>
      <c r="AS497">
        <v>0</v>
      </c>
      <c r="AT497">
        <v>0</v>
      </c>
    </row>
    <row r="498" spans="1:46" x14ac:dyDescent="0.45">
      <c r="A498" t="s">
        <v>10</v>
      </c>
      <c r="B498">
        <v>1</v>
      </c>
      <c r="C498" t="s">
        <v>575</v>
      </c>
      <c r="D498">
        <v>1109</v>
      </c>
      <c r="E498">
        <v>0</v>
      </c>
      <c r="F498">
        <v>0</v>
      </c>
      <c r="G498">
        <v>0</v>
      </c>
      <c r="H498">
        <v>0</v>
      </c>
      <c r="I498">
        <v>0</v>
      </c>
      <c r="J498">
        <v>0</v>
      </c>
      <c r="K498">
        <v>0</v>
      </c>
      <c r="L498">
        <v>0</v>
      </c>
      <c r="M498">
        <v>0</v>
      </c>
      <c r="N498">
        <v>0</v>
      </c>
      <c r="O498">
        <v>0</v>
      </c>
      <c r="P498">
        <v>0</v>
      </c>
      <c r="Q498">
        <v>0</v>
      </c>
      <c r="R498">
        <v>0</v>
      </c>
      <c r="S498">
        <v>0</v>
      </c>
      <c r="T498">
        <v>12.5</v>
      </c>
      <c r="U498">
        <v>10</v>
      </c>
      <c r="V498">
        <v>21.25</v>
      </c>
      <c r="W498">
        <v>-4005</v>
      </c>
      <c r="X498">
        <v>-20</v>
      </c>
      <c r="Y498">
        <v>-51.25</v>
      </c>
      <c r="Z498">
        <v>-15</v>
      </c>
      <c r="AA498">
        <v>295</v>
      </c>
      <c r="AB498">
        <v>-181.25</v>
      </c>
      <c r="AC498">
        <v>-107.5</v>
      </c>
      <c r="AD498">
        <v>-201.93</v>
      </c>
      <c r="AE498">
        <v>6571.25</v>
      </c>
      <c r="AF498">
        <v>0</v>
      </c>
      <c r="AG498">
        <v>0</v>
      </c>
      <c r="AH498">
        <v>0</v>
      </c>
      <c r="AI498">
        <v>0</v>
      </c>
      <c r="AJ498">
        <v>0</v>
      </c>
      <c r="AK498">
        <v>0</v>
      </c>
      <c r="AL498">
        <v>0</v>
      </c>
      <c r="AM498">
        <v>0</v>
      </c>
      <c r="AN498">
        <v>0</v>
      </c>
      <c r="AO498">
        <v>0</v>
      </c>
      <c r="AP498">
        <v>0</v>
      </c>
      <c r="AQ498">
        <v>0</v>
      </c>
      <c r="AR498">
        <v>0</v>
      </c>
      <c r="AS498">
        <v>0</v>
      </c>
      <c r="AT498">
        <v>0</v>
      </c>
    </row>
    <row r="499" spans="1:46" x14ac:dyDescent="0.45">
      <c r="A499" t="s">
        <v>10</v>
      </c>
      <c r="B499">
        <v>1</v>
      </c>
      <c r="C499" t="s">
        <v>575</v>
      </c>
      <c r="D499">
        <v>1110</v>
      </c>
      <c r="E499">
        <v>0</v>
      </c>
      <c r="F499">
        <v>0</v>
      </c>
      <c r="G499">
        <v>0</v>
      </c>
      <c r="H499">
        <v>0</v>
      </c>
      <c r="I499">
        <v>0</v>
      </c>
      <c r="J499">
        <v>0</v>
      </c>
      <c r="K499">
        <v>0</v>
      </c>
      <c r="L499">
        <v>0</v>
      </c>
      <c r="M499">
        <v>0</v>
      </c>
      <c r="N499">
        <v>0</v>
      </c>
      <c r="O499">
        <v>0</v>
      </c>
      <c r="P499">
        <v>0</v>
      </c>
      <c r="Q499">
        <v>0</v>
      </c>
      <c r="R499">
        <v>0</v>
      </c>
      <c r="S499">
        <v>0</v>
      </c>
      <c r="T499">
        <v>10</v>
      </c>
      <c r="U499">
        <v>3.2</v>
      </c>
      <c r="V499">
        <v>0</v>
      </c>
      <c r="W499">
        <v>1414.65</v>
      </c>
      <c r="X499">
        <v>14829.05</v>
      </c>
      <c r="Y499">
        <v>-166.35</v>
      </c>
      <c r="Z499">
        <v>-307.60000000000002</v>
      </c>
      <c r="AA499">
        <v>2043.25</v>
      </c>
      <c r="AB499">
        <v>17.100000000000001</v>
      </c>
      <c r="AC499">
        <v>-15160.85</v>
      </c>
      <c r="AD499">
        <v>-1341.63</v>
      </c>
      <c r="AE499">
        <v>15218.7</v>
      </c>
      <c r="AF499">
        <v>0</v>
      </c>
      <c r="AG499">
        <v>0</v>
      </c>
      <c r="AH499">
        <v>0</v>
      </c>
      <c r="AI499">
        <v>0</v>
      </c>
      <c r="AJ499">
        <v>0</v>
      </c>
      <c r="AK499">
        <v>0</v>
      </c>
      <c r="AL499">
        <v>0</v>
      </c>
      <c r="AM499">
        <v>0</v>
      </c>
      <c r="AN499">
        <v>0</v>
      </c>
      <c r="AO499">
        <v>0</v>
      </c>
      <c r="AP499">
        <v>0</v>
      </c>
      <c r="AQ499">
        <v>0</v>
      </c>
      <c r="AR499">
        <v>0</v>
      </c>
      <c r="AS499">
        <v>0</v>
      </c>
      <c r="AT499">
        <v>0</v>
      </c>
    </row>
    <row r="500" spans="1:46" x14ac:dyDescent="0.45">
      <c r="A500" t="s">
        <v>10</v>
      </c>
      <c r="B500">
        <v>1</v>
      </c>
      <c r="C500" t="s">
        <v>575</v>
      </c>
      <c r="D500">
        <v>1111</v>
      </c>
      <c r="E500">
        <v>0</v>
      </c>
      <c r="F500">
        <v>0</v>
      </c>
      <c r="G500">
        <v>0</v>
      </c>
      <c r="H500">
        <v>0</v>
      </c>
      <c r="I500">
        <v>0</v>
      </c>
      <c r="J500">
        <v>0</v>
      </c>
      <c r="K500">
        <v>0</v>
      </c>
      <c r="L500">
        <v>0</v>
      </c>
      <c r="M500">
        <v>0</v>
      </c>
      <c r="N500">
        <v>0</v>
      </c>
      <c r="O500">
        <v>0</v>
      </c>
      <c r="P500">
        <v>0</v>
      </c>
      <c r="Q500">
        <v>0</v>
      </c>
      <c r="R500">
        <v>0</v>
      </c>
      <c r="S500">
        <v>0</v>
      </c>
      <c r="T500">
        <v>8.51</v>
      </c>
      <c r="U500">
        <v>2.72</v>
      </c>
      <c r="V500">
        <v>0</v>
      </c>
      <c r="W500">
        <v>712.2</v>
      </c>
      <c r="X500">
        <v>12608.88</v>
      </c>
      <c r="Y500">
        <v>-141.41999999999999</v>
      </c>
      <c r="Z500">
        <v>-261.52999999999997</v>
      </c>
      <c r="AA500">
        <v>2745.91</v>
      </c>
      <c r="AB500">
        <v>14.53</v>
      </c>
      <c r="AC500">
        <v>-136.76</v>
      </c>
      <c r="AD500">
        <v>-16140.6</v>
      </c>
      <c r="AE500">
        <v>12940.5</v>
      </c>
      <c r="AF500">
        <v>0</v>
      </c>
      <c r="AG500">
        <v>0</v>
      </c>
      <c r="AH500">
        <v>0</v>
      </c>
      <c r="AI500">
        <v>0</v>
      </c>
      <c r="AJ500">
        <v>0</v>
      </c>
      <c r="AK500">
        <v>0</v>
      </c>
      <c r="AL500">
        <v>0</v>
      </c>
      <c r="AM500">
        <v>0</v>
      </c>
      <c r="AN500">
        <v>0</v>
      </c>
      <c r="AO500">
        <v>0</v>
      </c>
      <c r="AP500">
        <v>0</v>
      </c>
      <c r="AQ500">
        <v>0</v>
      </c>
      <c r="AR500">
        <v>0</v>
      </c>
      <c r="AS500">
        <v>0</v>
      </c>
      <c r="AT500">
        <v>0</v>
      </c>
    </row>
    <row r="501" spans="1:46" x14ac:dyDescent="0.45">
      <c r="A501" t="s">
        <v>10</v>
      </c>
      <c r="B501">
        <v>1</v>
      </c>
      <c r="C501" t="s">
        <v>575</v>
      </c>
      <c r="D501">
        <v>1200</v>
      </c>
      <c r="E501">
        <v>0</v>
      </c>
      <c r="F501">
        <v>0</v>
      </c>
      <c r="G501">
        <v>0</v>
      </c>
      <c r="H501">
        <v>0</v>
      </c>
      <c r="I501">
        <v>0</v>
      </c>
      <c r="J501">
        <v>0</v>
      </c>
      <c r="K501">
        <v>0</v>
      </c>
      <c r="L501">
        <v>0</v>
      </c>
      <c r="M501">
        <v>0</v>
      </c>
      <c r="N501">
        <v>0</v>
      </c>
      <c r="O501">
        <v>0</v>
      </c>
      <c r="P501">
        <v>0</v>
      </c>
      <c r="Q501">
        <v>0</v>
      </c>
      <c r="R501">
        <v>0</v>
      </c>
      <c r="S501">
        <v>0</v>
      </c>
      <c r="T501">
        <v>0</v>
      </c>
      <c r="U501">
        <v>0</v>
      </c>
      <c r="V501">
        <v>0</v>
      </c>
      <c r="W501">
        <v>-37178.32</v>
      </c>
      <c r="X501">
        <v>0</v>
      </c>
      <c r="Y501">
        <v>0</v>
      </c>
      <c r="Z501">
        <v>0</v>
      </c>
      <c r="AA501">
        <v>0</v>
      </c>
      <c r="AB501">
        <v>0</v>
      </c>
      <c r="AC501">
        <v>0</v>
      </c>
      <c r="AD501">
        <v>0</v>
      </c>
      <c r="AE501">
        <v>0</v>
      </c>
      <c r="AF501">
        <v>0</v>
      </c>
      <c r="AG501">
        <v>0</v>
      </c>
      <c r="AH501">
        <v>0</v>
      </c>
      <c r="AI501">
        <v>0</v>
      </c>
      <c r="AJ501">
        <v>0</v>
      </c>
      <c r="AK501">
        <v>0</v>
      </c>
      <c r="AL501">
        <v>0</v>
      </c>
      <c r="AM501">
        <v>0</v>
      </c>
      <c r="AN501">
        <v>0</v>
      </c>
      <c r="AO501">
        <v>0</v>
      </c>
      <c r="AP501">
        <v>0</v>
      </c>
      <c r="AQ501">
        <v>0</v>
      </c>
      <c r="AR501">
        <v>0</v>
      </c>
      <c r="AS501">
        <v>0</v>
      </c>
      <c r="AT501">
        <v>0</v>
      </c>
    </row>
    <row r="502" spans="1:46" x14ac:dyDescent="0.45">
      <c r="A502" t="s">
        <v>10</v>
      </c>
      <c r="B502">
        <v>1</v>
      </c>
      <c r="C502" t="s">
        <v>575</v>
      </c>
      <c r="D502">
        <v>1201</v>
      </c>
      <c r="E502">
        <v>0</v>
      </c>
      <c r="F502">
        <v>0</v>
      </c>
      <c r="G502">
        <v>0</v>
      </c>
      <c r="H502">
        <v>0</v>
      </c>
      <c r="I502">
        <v>0</v>
      </c>
      <c r="J502">
        <v>0</v>
      </c>
      <c r="K502">
        <v>0</v>
      </c>
      <c r="L502">
        <v>0</v>
      </c>
      <c r="M502">
        <v>0</v>
      </c>
      <c r="N502">
        <v>0</v>
      </c>
      <c r="O502">
        <v>0</v>
      </c>
      <c r="P502">
        <v>0</v>
      </c>
      <c r="Q502">
        <v>0</v>
      </c>
      <c r="R502">
        <v>0</v>
      </c>
      <c r="S502">
        <v>0</v>
      </c>
      <c r="T502">
        <v>0</v>
      </c>
      <c r="U502">
        <v>0</v>
      </c>
      <c r="V502">
        <v>-776.08</v>
      </c>
      <c r="W502">
        <v>0</v>
      </c>
      <c r="X502">
        <v>0</v>
      </c>
      <c r="Y502">
        <v>0</v>
      </c>
      <c r="Z502">
        <v>0</v>
      </c>
      <c r="AA502">
        <v>0</v>
      </c>
      <c r="AB502">
        <v>0</v>
      </c>
      <c r="AC502">
        <v>2634.88</v>
      </c>
      <c r="AD502">
        <v>0</v>
      </c>
      <c r="AE502">
        <v>5822.52</v>
      </c>
      <c r="AF502">
        <v>0</v>
      </c>
      <c r="AG502">
        <v>0</v>
      </c>
      <c r="AH502">
        <v>0</v>
      </c>
      <c r="AI502">
        <v>0</v>
      </c>
      <c r="AJ502">
        <v>0</v>
      </c>
      <c r="AK502">
        <v>0</v>
      </c>
      <c r="AL502">
        <v>0</v>
      </c>
      <c r="AM502">
        <v>0</v>
      </c>
      <c r="AN502">
        <v>0</v>
      </c>
      <c r="AO502">
        <v>0</v>
      </c>
      <c r="AP502">
        <v>0</v>
      </c>
      <c r="AQ502">
        <v>0</v>
      </c>
      <c r="AR502">
        <v>0</v>
      </c>
      <c r="AS502">
        <v>0</v>
      </c>
      <c r="AT502">
        <v>0</v>
      </c>
    </row>
    <row r="503" spans="1:46" x14ac:dyDescent="0.45">
      <c r="A503" t="s">
        <v>10</v>
      </c>
      <c r="B503">
        <v>1</v>
      </c>
      <c r="C503" t="s">
        <v>575</v>
      </c>
      <c r="D503">
        <v>1202</v>
      </c>
      <c r="E503">
        <v>0</v>
      </c>
      <c r="F503">
        <v>0</v>
      </c>
      <c r="G503">
        <v>0</v>
      </c>
      <c r="H503">
        <v>0</v>
      </c>
      <c r="I503">
        <v>0</v>
      </c>
      <c r="J503">
        <v>0</v>
      </c>
      <c r="K503">
        <v>0</v>
      </c>
      <c r="L503">
        <v>0</v>
      </c>
      <c r="M503">
        <v>0</v>
      </c>
      <c r="N503">
        <v>0</v>
      </c>
      <c r="O503">
        <v>0</v>
      </c>
      <c r="P503">
        <v>0</v>
      </c>
      <c r="Q503">
        <v>0</v>
      </c>
      <c r="R503">
        <v>0</v>
      </c>
      <c r="S503">
        <v>0</v>
      </c>
      <c r="T503">
        <v>0</v>
      </c>
      <c r="U503">
        <v>0</v>
      </c>
      <c r="V503">
        <v>0</v>
      </c>
      <c r="W503">
        <v>0</v>
      </c>
      <c r="X503">
        <v>0</v>
      </c>
      <c r="Y503">
        <v>0</v>
      </c>
      <c r="Z503">
        <v>0</v>
      </c>
      <c r="AA503">
        <v>0</v>
      </c>
      <c r="AB503">
        <v>0</v>
      </c>
      <c r="AC503">
        <v>0</v>
      </c>
      <c r="AD503">
        <v>0</v>
      </c>
      <c r="AE503">
        <v>0</v>
      </c>
      <c r="AF503">
        <v>0</v>
      </c>
      <c r="AG503">
        <v>0</v>
      </c>
      <c r="AH503">
        <v>0</v>
      </c>
      <c r="AI503">
        <v>0</v>
      </c>
      <c r="AJ503">
        <v>0</v>
      </c>
      <c r="AK503">
        <v>0</v>
      </c>
      <c r="AL503">
        <v>0</v>
      </c>
      <c r="AM503">
        <v>0</v>
      </c>
      <c r="AN503">
        <v>0</v>
      </c>
      <c r="AO503">
        <v>0</v>
      </c>
      <c r="AP503">
        <v>0</v>
      </c>
      <c r="AQ503">
        <v>0</v>
      </c>
      <c r="AR503">
        <v>0</v>
      </c>
      <c r="AS503">
        <v>0</v>
      </c>
      <c r="AT503">
        <v>0</v>
      </c>
    </row>
    <row r="504" spans="1:46" x14ac:dyDescent="0.45">
      <c r="A504" t="s">
        <v>10</v>
      </c>
      <c r="B504">
        <v>1</v>
      </c>
      <c r="C504" t="s">
        <v>575</v>
      </c>
      <c r="D504">
        <v>1210</v>
      </c>
      <c r="E504">
        <v>0</v>
      </c>
      <c r="F504">
        <v>0</v>
      </c>
      <c r="G504">
        <v>0</v>
      </c>
      <c r="H504">
        <v>0</v>
      </c>
      <c r="I504">
        <v>0</v>
      </c>
      <c r="J504">
        <v>0</v>
      </c>
      <c r="K504">
        <v>0</v>
      </c>
      <c r="L504">
        <v>0</v>
      </c>
      <c r="M504">
        <v>0</v>
      </c>
      <c r="N504">
        <v>0</v>
      </c>
      <c r="O504">
        <v>0</v>
      </c>
      <c r="P504">
        <v>0</v>
      </c>
      <c r="Q504">
        <v>0</v>
      </c>
      <c r="R504">
        <v>0</v>
      </c>
      <c r="S504">
        <v>0</v>
      </c>
      <c r="T504">
        <v>2874.38</v>
      </c>
      <c r="U504">
        <v>2874.38</v>
      </c>
      <c r="V504">
        <v>0</v>
      </c>
      <c r="W504">
        <v>-2874.38</v>
      </c>
      <c r="X504">
        <v>-2718.38</v>
      </c>
      <c r="Y504">
        <v>1333.48</v>
      </c>
      <c r="Z504">
        <v>3374.96</v>
      </c>
      <c r="AA504">
        <v>1978.1</v>
      </c>
      <c r="AB504">
        <v>2430.7600000000002</v>
      </c>
      <c r="AC504">
        <v>24768.98</v>
      </c>
      <c r="AD504">
        <v>-5979.43</v>
      </c>
      <c r="AE504">
        <v>3186.38</v>
      </c>
      <c r="AF504">
        <v>0</v>
      </c>
      <c r="AG504">
        <v>0</v>
      </c>
      <c r="AH504">
        <v>0</v>
      </c>
      <c r="AI504">
        <v>0</v>
      </c>
      <c r="AJ504">
        <v>0</v>
      </c>
      <c r="AK504">
        <v>0</v>
      </c>
      <c r="AL504">
        <v>0</v>
      </c>
      <c r="AM504">
        <v>0</v>
      </c>
      <c r="AN504">
        <v>0</v>
      </c>
      <c r="AO504">
        <v>0</v>
      </c>
      <c r="AP504">
        <v>0</v>
      </c>
      <c r="AQ504">
        <v>0</v>
      </c>
      <c r="AR504">
        <v>0</v>
      </c>
      <c r="AS504">
        <v>0</v>
      </c>
      <c r="AT504">
        <v>0</v>
      </c>
    </row>
    <row r="505" spans="1:46" x14ac:dyDescent="0.45">
      <c r="A505" t="s">
        <v>10</v>
      </c>
      <c r="B505">
        <v>1</v>
      </c>
      <c r="C505" t="s">
        <v>575</v>
      </c>
      <c r="D505">
        <v>1220</v>
      </c>
      <c r="E505">
        <v>0</v>
      </c>
      <c r="F505">
        <v>0</v>
      </c>
      <c r="G505">
        <v>0</v>
      </c>
      <c r="H505">
        <v>0</v>
      </c>
      <c r="I505">
        <v>0</v>
      </c>
      <c r="J505">
        <v>0</v>
      </c>
      <c r="K505">
        <v>0</v>
      </c>
      <c r="L505">
        <v>0</v>
      </c>
      <c r="M505">
        <v>0</v>
      </c>
      <c r="N505">
        <v>0</v>
      </c>
      <c r="O505">
        <v>0</v>
      </c>
      <c r="P505">
        <v>0</v>
      </c>
      <c r="Q505">
        <v>0</v>
      </c>
      <c r="R505">
        <v>0</v>
      </c>
      <c r="S505">
        <v>0</v>
      </c>
      <c r="T505">
        <v>0</v>
      </c>
      <c r="U505">
        <v>0</v>
      </c>
      <c r="V505">
        <v>0</v>
      </c>
      <c r="W505">
        <v>190151.41</v>
      </c>
      <c r="X505">
        <v>0</v>
      </c>
      <c r="Y505">
        <v>-190151.41</v>
      </c>
      <c r="Z505">
        <v>0</v>
      </c>
      <c r="AA505">
        <v>0</v>
      </c>
      <c r="AB505">
        <v>136</v>
      </c>
      <c r="AC505">
        <v>17569.62</v>
      </c>
      <c r="AD505">
        <v>0</v>
      </c>
      <c r="AE505">
        <v>0</v>
      </c>
      <c r="AF505">
        <v>0</v>
      </c>
      <c r="AG505">
        <v>0</v>
      </c>
      <c r="AH505">
        <v>0</v>
      </c>
      <c r="AI505">
        <v>0</v>
      </c>
      <c r="AJ505">
        <v>0</v>
      </c>
      <c r="AK505">
        <v>0</v>
      </c>
      <c r="AL505">
        <v>0</v>
      </c>
      <c r="AM505">
        <v>0</v>
      </c>
      <c r="AN505">
        <v>0</v>
      </c>
      <c r="AO505">
        <v>0</v>
      </c>
      <c r="AP505">
        <v>0</v>
      </c>
      <c r="AQ505">
        <v>0</v>
      </c>
      <c r="AR505">
        <v>0</v>
      </c>
      <c r="AS505">
        <v>0</v>
      </c>
      <c r="AT505">
        <v>0</v>
      </c>
    </row>
    <row r="506" spans="1:46" x14ac:dyDescent="0.45">
      <c r="A506" t="s">
        <v>10</v>
      </c>
      <c r="B506">
        <v>1</v>
      </c>
      <c r="C506" t="s">
        <v>575</v>
      </c>
      <c r="D506">
        <v>1225</v>
      </c>
      <c r="E506">
        <v>0</v>
      </c>
      <c r="F506">
        <v>0</v>
      </c>
      <c r="G506">
        <v>0</v>
      </c>
      <c r="H506">
        <v>0</v>
      </c>
      <c r="I506">
        <v>0</v>
      </c>
      <c r="J506">
        <v>0</v>
      </c>
      <c r="K506">
        <v>0</v>
      </c>
      <c r="L506">
        <v>0</v>
      </c>
      <c r="M506">
        <v>0</v>
      </c>
      <c r="N506">
        <v>0</v>
      </c>
      <c r="O506">
        <v>0</v>
      </c>
      <c r="P506">
        <v>0</v>
      </c>
      <c r="Q506">
        <v>0</v>
      </c>
      <c r="R506">
        <v>0</v>
      </c>
      <c r="S506">
        <v>0</v>
      </c>
      <c r="T506">
        <v>0</v>
      </c>
      <c r="U506">
        <v>0</v>
      </c>
      <c r="V506">
        <v>0</v>
      </c>
      <c r="W506">
        <v>-64139.64</v>
      </c>
      <c r="X506">
        <v>0</v>
      </c>
      <c r="Y506">
        <v>0</v>
      </c>
      <c r="Z506">
        <v>0</v>
      </c>
      <c r="AA506">
        <v>0</v>
      </c>
      <c r="AB506">
        <v>0</v>
      </c>
      <c r="AC506">
        <v>0</v>
      </c>
      <c r="AD506">
        <v>0</v>
      </c>
      <c r="AE506">
        <v>2678.55</v>
      </c>
      <c r="AF506">
        <v>0</v>
      </c>
      <c r="AG506">
        <v>0</v>
      </c>
      <c r="AH506">
        <v>0</v>
      </c>
      <c r="AI506">
        <v>0</v>
      </c>
      <c r="AJ506">
        <v>0</v>
      </c>
      <c r="AK506">
        <v>0</v>
      </c>
      <c r="AL506">
        <v>0</v>
      </c>
      <c r="AM506">
        <v>0</v>
      </c>
      <c r="AN506">
        <v>0</v>
      </c>
      <c r="AO506">
        <v>0</v>
      </c>
      <c r="AP506">
        <v>0</v>
      </c>
      <c r="AQ506">
        <v>0</v>
      </c>
      <c r="AR506">
        <v>0</v>
      </c>
      <c r="AS506">
        <v>0</v>
      </c>
      <c r="AT506">
        <v>0</v>
      </c>
    </row>
    <row r="507" spans="1:46" x14ac:dyDescent="0.45">
      <c r="A507" t="s">
        <v>10</v>
      </c>
      <c r="B507">
        <v>1</v>
      </c>
      <c r="C507" t="s">
        <v>575</v>
      </c>
      <c r="D507">
        <v>1250</v>
      </c>
      <c r="E507">
        <v>0</v>
      </c>
      <c r="F507">
        <v>0</v>
      </c>
      <c r="G507">
        <v>0</v>
      </c>
      <c r="H507">
        <v>0</v>
      </c>
      <c r="I507">
        <v>0</v>
      </c>
      <c r="J507">
        <v>0</v>
      </c>
      <c r="K507">
        <v>0</v>
      </c>
      <c r="L507">
        <v>0</v>
      </c>
      <c r="M507">
        <v>0</v>
      </c>
      <c r="N507">
        <v>0</v>
      </c>
      <c r="O507">
        <v>0</v>
      </c>
      <c r="P507">
        <v>0</v>
      </c>
      <c r="Q507">
        <v>0</v>
      </c>
      <c r="R507">
        <v>0</v>
      </c>
      <c r="S507">
        <v>0</v>
      </c>
      <c r="T507">
        <v>0</v>
      </c>
      <c r="U507">
        <v>0</v>
      </c>
      <c r="V507">
        <v>0</v>
      </c>
      <c r="W507">
        <v>-127958.54</v>
      </c>
      <c r="X507">
        <v>0</v>
      </c>
      <c r="Y507">
        <v>0</v>
      </c>
      <c r="Z507">
        <v>0</v>
      </c>
      <c r="AA507">
        <v>0</v>
      </c>
      <c r="AB507">
        <v>0</v>
      </c>
      <c r="AC507">
        <v>0</v>
      </c>
      <c r="AD507">
        <v>0</v>
      </c>
      <c r="AE507">
        <v>5343.71</v>
      </c>
      <c r="AF507">
        <v>0</v>
      </c>
      <c r="AG507">
        <v>0</v>
      </c>
      <c r="AH507">
        <v>0</v>
      </c>
      <c r="AI507">
        <v>0</v>
      </c>
      <c r="AJ507">
        <v>0</v>
      </c>
      <c r="AK507">
        <v>0</v>
      </c>
      <c r="AL507">
        <v>0</v>
      </c>
      <c r="AM507">
        <v>0</v>
      </c>
      <c r="AN507">
        <v>0</v>
      </c>
      <c r="AO507">
        <v>0</v>
      </c>
      <c r="AP507">
        <v>0</v>
      </c>
      <c r="AQ507">
        <v>0</v>
      </c>
      <c r="AR507">
        <v>0</v>
      </c>
      <c r="AS507">
        <v>0</v>
      </c>
      <c r="AT507">
        <v>0</v>
      </c>
    </row>
    <row r="508" spans="1:46" x14ac:dyDescent="0.45">
      <c r="A508" t="s">
        <v>10</v>
      </c>
      <c r="B508">
        <v>1</v>
      </c>
      <c r="C508" t="s">
        <v>575</v>
      </c>
      <c r="D508">
        <v>1300</v>
      </c>
      <c r="E508">
        <v>0</v>
      </c>
      <c r="F508">
        <v>0</v>
      </c>
      <c r="G508">
        <v>0</v>
      </c>
      <c r="H508">
        <v>0</v>
      </c>
      <c r="I508">
        <v>0</v>
      </c>
      <c r="J508">
        <v>0</v>
      </c>
      <c r="K508">
        <v>0</v>
      </c>
      <c r="L508">
        <v>0</v>
      </c>
      <c r="M508">
        <v>0</v>
      </c>
      <c r="N508">
        <v>0</v>
      </c>
      <c r="O508">
        <v>0</v>
      </c>
      <c r="P508">
        <v>0</v>
      </c>
      <c r="Q508">
        <v>0</v>
      </c>
      <c r="R508">
        <v>0</v>
      </c>
      <c r="S508">
        <v>0</v>
      </c>
      <c r="T508">
        <v>-2752.47</v>
      </c>
      <c r="U508">
        <v>-2752.47</v>
      </c>
      <c r="V508">
        <v>2350.5300000000002</v>
      </c>
      <c r="W508">
        <v>855.57</v>
      </c>
      <c r="X508">
        <v>-3411.49</v>
      </c>
      <c r="Y508">
        <v>-3411.49</v>
      </c>
      <c r="Z508">
        <v>-3411.49</v>
      </c>
      <c r="AA508">
        <v>-3411.49</v>
      </c>
      <c r="AB508">
        <v>-3411.49</v>
      </c>
      <c r="AC508">
        <v>-3411.49</v>
      </c>
      <c r="AD508">
        <v>19483.87</v>
      </c>
      <c r="AE508">
        <v>-2513.7800000000002</v>
      </c>
      <c r="AF508">
        <v>0</v>
      </c>
      <c r="AG508">
        <v>0</v>
      </c>
      <c r="AH508">
        <v>0</v>
      </c>
      <c r="AI508">
        <v>0</v>
      </c>
      <c r="AJ508">
        <v>0</v>
      </c>
      <c r="AK508">
        <v>0</v>
      </c>
      <c r="AL508">
        <v>0</v>
      </c>
      <c r="AM508">
        <v>0</v>
      </c>
      <c r="AN508">
        <v>0</v>
      </c>
      <c r="AO508">
        <v>0</v>
      </c>
      <c r="AP508">
        <v>0</v>
      </c>
      <c r="AQ508">
        <v>0</v>
      </c>
      <c r="AR508">
        <v>0</v>
      </c>
      <c r="AS508">
        <v>0</v>
      </c>
      <c r="AT508">
        <v>0</v>
      </c>
    </row>
    <row r="509" spans="1:46" x14ac:dyDescent="0.45">
      <c r="A509" t="s">
        <v>10</v>
      </c>
      <c r="B509">
        <v>1</v>
      </c>
      <c r="C509" t="s">
        <v>575</v>
      </c>
      <c r="D509">
        <v>1410</v>
      </c>
      <c r="E509">
        <v>0</v>
      </c>
      <c r="F509">
        <v>0</v>
      </c>
      <c r="G509">
        <v>0</v>
      </c>
      <c r="H509">
        <v>0</v>
      </c>
      <c r="I509">
        <v>0</v>
      </c>
      <c r="J509">
        <v>0</v>
      </c>
      <c r="K509">
        <v>0</v>
      </c>
      <c r="L509">
        <v>0</v>
      </c>
      <c r="M509">
        <v>0</v>
      </c>
      <c r="N509">
        <v>0</v>
      </c>
      <c r="O509">
        <v>0</v>
      </c>
      <c r="P509">
        <v>0</v>
      </c>
      <c r="Q509">
        <v>0</v>
      </c>
      <c r="R509">
        <v>0</v>
      </c>
      <c r="S509">
        <v>0</v>
      </c>
      <c r="T509">
        <v>0</v>
      </c>
      <c r="U509">
        <v>0</v>
      </c>
      <c r="V509">
        <v>0</v>
      </c>
      <c r="W509">
        <v>0</v>
      </c>
      <c r="X509">
        <v>0</v>
      </c>
      <c r="Y509">
        <v>0</v>
      </c>
      <c r="Z509">
        <v>0</v>
      </c>
      <c r="AA509">
        <v>0</v>
      </c>
      <c r="AB509">
        <v>0</v>
      </c>
      <c r="AC509">
        <v>0</v>
      </c>
      <c r="AD509">
        <v>4901.38</v>
      </c>
      <c r="AE509">
        <v>23084.37</v>
      </c>
      <c r="AF509">
        <v>0</v>
      </c>
      <c r="AG509">
        <v>0</v>
      </c>
      <c r="AH509">
        <v>0</v>
      </c>
      <c r="AI509">
        <v>0</v>
      </c>
      <c r="AJ509">
        <v>0</v>
      </c>
      <c r="AK509">
        <v>0</v>
      </c>
      <c r="AL509">
        <v>0</v>
      </c>
      <c r="AM509">
        <v>0</v>
      </c>
      <c r="AN509">
        <v>0</v>
      </c>
      <c r="AO509">
        <v>0</v>
      </c>
      <c r="AP509">
        <v>0</v>
      </c>
      <c r="AQ509">
        <v>0</v>
      </c>
      <c r="AR509">
        <v>0</v>
      </c>
      <c r="AS509">
        <v>0</v>
      </c>
      <c r="AT509">
        <v>0</v>
      </c>
    </row>
    <row r="510" spans="1:46" x14ac:dyDescent="0.45">
      <c r="A510" t="s">
        <v>10</v>
      </c>
      <c r="B510">
        <v>1</v>
      </c>
      <c r="C510" t="s">
        <v>575</v>
      </c>
      <c r="D510">
        <v>1415</v>
      </c>
      <c r="E510">
        <v>0</v>
      </c>
      <c r="F510">
        <v>0</v>
      </c>
      <c r="G510">
        <v>0</v>
      </c>
      <c r="H510">
        <v>0</v>
      </c>
      <c r="I510">
        <v>0</v>
      </c>
      <c r="J510">
        <v>0</v>
      </c>
      <c r="K510">
        <v>0</v>
      </c>
      <c r="L510">
        <v>0</v>
      </c>
      <c r="M510">
        <v>0</v>
      </c>
      <c r="N510">
        <v>0</v>
      </c>
      <c r="O510">
        <v>0</v>
      </c>
      <c r="P510">
        <v>0</v>
      </c>
      <c r="Q510">
        <v>0</v>
      </c>
      <c r="R510">
        <v>0</v>
      </c>
      <c r="S510">
        <v>0</v>
      </c>
      <c r="T510">
        <v>0</v>
      </c>
      <c r="U510">
        <v>0</v>
      </c>
      <c r="V510">
        <v>0</v>
      </c>
      <c r="W510">
        <v>0</v>
      </c>
      <c r="X510">
        <v>0</v>
      </c>
      <c r="Y510">
        <v>0</v>
      </c>
      <c r="Z510">
        <v>0</v>
      </c>
      <c r="AA510">
        <v>0</v>
      </c>
      <c r="AB510">
        <v>0</v>
      </c>
      <c r="AC510">
        <v>0</v>
      </c>
      <c r="AD510">
        <v>0</v>
      </c>
      <c r="AE510">
        <v>-33396.019999999997</v>
      </c>
      <c r="AF510">
        <v>0</v>
      </c>
      <c r="AG510">
        <v>0</v>
      </c>
      <c r="AH510">
        <v>0</v>
      </c>
      <c r="AI510">
        <v>0</v>
      </c>
      <c r="AJ510">
        <v>0</v>
      </c>
      <c r="AK510">
        <v>0</v>
      </c>
      <c r="AL510">
        <v>0</v>
      </c>
      <c r="AM510">
        <v>0</v>
      </c>
      <c r="AN510">
        <v>0</v>
      </c>
      <c r="AO510">
        <v>0</v>
      </c>
      <c r="AP510">
        <v>0</v>
      </c>
      <c r="AQ510">
        <v>0</v>
      </c>
      <c r="AR510">
        <v>0</v>
      </c>
      <c r="AS510">
        <v>0</v>
      </c>
      <c r="AT510">
        <v>0</v>
      </c>
    </row>
    <row r="511" spans="1:46" x14ac:dyDescent="0.45">
      <c r="A511" t="s">
        <v>10</v>
      </c>
      <c r="B511">
        <v>1</v>
      </c>
      <c r="C511" t="s">
        <v>575</v>
      </c>
      <c r="D511">
        <v>1420</v>
      </c>
      <c r="E511">
        <v>0</v>
      </c>
      <c r="F511">
        <v>0</v>
      </c>
      <c r="G511">
        <v>0</v>
      </c>
      <c r="H511">
        <v>0</v>
      </c>
      <c r="I511">
        <v>0</v>
      </c>
      <c r="J511">
        <v>0</v>
      </c>
      <c r="K511">
        <v>0</v>
      </c>
      <c r="L511">
        <v>0</v>
      </c>
      <c r="M511">
        <v>0</v>
      </c>
      <c r="N511">
        <v>0</v>
      </c>
      <c r="O511">
        <v>0</v>
      </c>
      <c r="P511">
        <v>0</v>
      </c>
      <c r="Q511">
        <v>0</v>
      </c>
      <c r="R511">
        <v>0</v>
      </c>
      <c r="S511">
        <v>0</v>
      </c>
      <c r="T511">
        <v>0</v>
      </c>
      <c r="U511">
        <v>0</v>
      </c>
      <c r="V511">
        <v>0</v>
      </c>
      <c r="W511">
        <v>0</v>
      </c>
      <c r="X511">
        <v>0</v>
      </c>
      <c r="Y511">
        <v>0</v>
      </c>
      <c r="Z511">
        <v>0</v>
      </c>
      <c r="AA511">
        <v>3106.56</v>
      </c>
      <c r="AB511">
        <v>0</v>
      </c>
      <c r="AC511">
        <v>0</v>
      </c>
      <c r="AD511">
        <v>0</v>
      </c>
      <c r="AE511">
        <v>0</v>
      </c>
      <c r="AF511">
        <v>0</v>
      </c>
      <c r="AG511">
        <v>0</v>
      </c>
      <c r="AH511">
        <v>0</v>
      </c>
      <c r="AI511">
        <v>0</v>
      </c>
      <c r="AJ511">
        <v>0</v>
      </c>
      <c r="AK511">
        <v>0</v>
      </c>
      <c r="AL511">
        <v>0</v>
      </c>
      <c r="AM511">
        <v>0</v>
      </c>
      <c r="AN511">
        <v>0</v>
      </c>
      <c r="AO511">
        <v>0</v>
      </c>
      <c r="AP511">
        <v>0</v>
      </c>
      <c r="AQ511">
        <v>0</v>
      </c>
      <c r="AR511">
        <v>0</v>
      </c>
      <c r="AS511">
        <v>0</v>
      </c>
      <c r="AT511">
        <v>0</v>
      </c>
    </row>
    <row r="512" spans="1:46" x14ac:dyDescent="0.45">
      <c r="A512" t="s">
        <v>10</v>
      </c>
      <c r="B512">
        <v>1</v>
      </c>
      <c r="C512" t="s">
        <v>575</v>
      </c>
      <c r="D512">
        <v>1425</v>
      </c>
      <c r="E512">
        <v>0</v>
      </c>
      <c r="F512">
        <v>0</v>
      </c>
      <c r="G512">
        <v>0</v>
      </c>
      <c r="H512">
        <v>0</v>
      </c>
      <c r="I512">
        <v>0</v>
      </c>
      <c r="J512">
        <v>0</v>
      </c>
      <c r="K512">
        <v>0</v>
      </c>
      <c r="L512">
        <v>0</v>
      </c>
      <c r="M512">
        <v>0</v>
      </c>
      <c r="N512">
        <v>0</v>
      </c>
      <c r="O512">
        <v>0</v>
      </c>
      <c r="P512">
        <v>0</v>
      </c>
      <c r="Q512">
        <v>0</v>
      </c>
      <c r="R512">
        <v>0</v>
      </c>
      <c r="S512">
        <v>0</v>
      </c>
      <c r="T512">
        <v>0</v>
      </c>
      <c r="U512">
        <v>0</v>
      </c>
      <c r="V512">
        <v>0</v>
      </c>
      <c r="W512">
        <v>0</v>
      </c>
      <c r="X512">
        <v>0</v>
      </c>
      <c r="Y512">
        <v>0</v>
      </c>
      <c r="Z512">
        <v>0</v>
      </c>
      <c r="AA512">
        <v>0</v>
      </c>
      <c r="AB512">
        <v>0</v>
      </c>
      <c r="AC512">
        <v>0</v>
      </c>
      <c r="AD512">
        <v>0</v>
      </c>
      <c r="AE512">
        <v>-1602.55</v>
      </c>
      <c r="AF512">
        <v>0</v>
      </c>
      <c r="AG512">
        <v>0</v>
      </c>
      <c r="AH512">
        <v>0</v>
      </c>
      <c r="AI512">
        <v>0</v>
      </c>
      <c r="AJ512">
        <v>0</v>
      </c>
      <c r="AK512">
        <v>0</v>
      </c>
      <c r="AL512">
        <v>0</v>
      </c>
      <c r="AM512">
        <v>0</v>
      </c>
      <c r="AN512">
        <v>0</v>
      </c>
      <c r="AO512">
        <v>0</v>
      </c>
      <c r="AP512">
        <v>0</v>
      </c>
      <c r="AQ512">
        <v>0</v>
      </c>
      <c r="AR512">
        <v>0</v>
      </c>
      <c r="AS512">
        <v>0</v>
      </c>
      <c r="AT512">
        <v>0</v>
      </c>
    </row>
    <row r="513" spans="1:46" x14ac:dyDescent="0.45">
      <c r="A513" t="s">
        <v>10</v>
      </c>
      <c r="B513">
        <v>1</v>
      </c>
      <c r="C513" t="s">
        <v>575</v>
      </c>
      <c r="D513">
        <v>1445</v>
      </c>
      <c r="E513">
        <v>0</v>
      </c>
      <c r="F513">
        <v>0</v>
      </c>
      <c r="G513">
        <v>0</v>
      </c>
      <c r="H513">
        <v>0</v>
      </c>
      <c r="I513">
        <v>0</v>
      </c>
      <c r="J513">
        <v>0</v>
      </c>
      <c r="K513">
        <v>0</v>
      </c>
      <c r="L513">
        <v>0</v>
      </c>
      <c r="M513">
        <v>0</v>
      </c>
      <c r="N513">
        <v>0</v>
      </c>
      <c r="O513">
        <v>0</v>
      </c>
      <c r="P513">
        <v>0</v>
      </c>
      <c r="Q513">
        <v>0</v>
      </c>
      <c r="R513">
        <v>0</v>
      </c>
      <c r="S513">
        <v>0</v>
      </c>
      <c r="T513">
        <v>0</v>
      </c>
      <c r="U513">
        <v>0</v>
      </c>
      <c r="V513">
        <v>0</v>
      </c>
      <c r="W513">
        <v>0</v>
      </c>
      <c r="X513">
        <v>0</v>
      </c>
      <c r="Y513">
        <v>0</v>
      </c>
      <c r="Z513">
        <v>0</v>
      </c>
      <c r="AA513">
        <v>0</v>
      </c>
      <c r="AB513">
        <v>0</v>
      </c>
      <c r="AC513">
        <v>0</v>
      </c>
      <c r="AD513">
        <v>0</v>
      </c>
      <c r="AE513">
        <v>-43064.52</v>
      </c>
      <c r="AF513">
        <v>0</v>
      </c>
      <c r="AG513">
        <v>0</v>
      </c>
      <c r="AH513">
        <v>0</v>
      </c>
      <c r="AI513">
        <v>0</v>
      </c>
      <c r="AJ513">
        <v>0</v>
      </c>
      <c r="AK513">
        <v>0</v>
      </c>
      <c r="AL513">
        <v>0</v>
      </c>
      <c r="AM513">
        <v>0</v>
      </c>
      <c r="AN513">
        <v>0</v>
      </c>
      <c r="AO513">
        <v>0</v>
      </c>
      <c r="AP513">
        <v>0</v>
      </c>
      <c r="AQ513">
        <v>0</v>
      </c>
      <c r="AR513">
        <v>0</v>
      </c>
      <c r="AS513">
        <v>0</v>
      </c>
      <c r="AT513">
        <v>0</v>
      </c>
    </row>
    <row r="514" spans="1:46" x14ac:dyDescent="0.45">
      <c r="A514" t="s">
        <v>10</v>
      </c>
      <c r="B514">
        <v>1</v>
      </c>
      <c r="C514" t="s">
        <v>575</v>
      </c>
      <c r="D514">
        <v>1447</v>
      </c>
      <c r="E514">
        <v>0</v>
      </c>
      <c r="F514">
        <v>0</v>
      </c>
      <c r="G514">
        <v>0</v>
      </c>
      <c r="H514">
        <v>0</v>
      </c>
      <c r="I514">
        <v>0</v>
      </c>
      <c r="J514">
        <v>0</v>
      </c>
      <c r="K514">
        <v>0</v>
      </c>
      <c r="L514">
        <v>0</v>
      </c>
      <c r="M514">
        <v>0</v>
      </c>
      <c r="N514">
        <v>0</v>
      </c>
      <c r="O514">
        <v>0</v>
      </c>
      <c r="P514">
        <v>0</v>
      </c>
      <c r="Q514">
        <v>0</v>
      </c>
      <c r="R514">
        <v>0</v>
      </c>
      <c r="S514">
        <v>0</v>
      </c>
      <c r="T514">
        <v>0</v>
      </c>
      <c r="U514">
        <v>0</v>
      </c>
      <c r="V514">
        <v>0</v>
      </c>
      <c r="W514">
        <v>0</v>
      </c>
      <c r="X514">
        <v>0</v>
      </c>
      <c r="Y514">
        <v>0</v>
      </c>
      <c r="Z514">
        <v>0</v>
      </c>
      <c r="AA514">
        <v>0</v>
      </c>
      <c r="AB514">
        <v>0</v>
      </c>
      <c r="AC514">
        <v>0</v>
      </c>
      <c r="AD514">
        <v>0</v>
      </c>
      <c r="AE514">
        <v>-232541.46</v>
      </c>
      <c r="AF514">
        <v>0</v>
      </c>
      <c r="AG514">
        <v>0</v>
      </c>
      <c r="AH514">
        <v>0</v>
      </c>
      <c r="AI514">
        <v>0</v>
      </c>
      <c r="AJ514">
        <v>0</v>
      </c>
      <c r="AK514">
        <v>0</v>
      </c>
      <c r="AL514">
        <v>0</v>
      </c>
      <c r="AM514">
        <v>0</v>
      </c>
      <c r="AN514">
        <v>0</v>
      </c>
      <c r="AO514">
        <v>0</v>
      </c>
      <c r="AP514">
        <v>0</v>
      </c>
      <c r="AQ514">
        <v>0</v>
      </c>
      <c r="AR514">
        <v>0</v>
      </c>
      <c r="AS514">
        <v>0</v>
      </c>
      <c r="AT514">
        <v>0</v>
      </c>
    </row>
    <row r="515" spans="1:46" x14ac:dyDescent="0.45">
      <c r="A515" t="s">
        <v>10</v>
      </c>
      <c r="B515">
        <v>1</v>
      </c>
      <c r="C515" t="s">
        <v>575</v>
      </c>
      <c r="D515">
        <v>1455</v>
      </c>
      <c r="E515">
        <v>0</v>
      </c>
      <c r="F515">
        <v>0</v>
      </c>
      <c r="G515">
        <v>0</v>
      </c>
      <c r="H515">
        <v>0</v>
      </c>
      <c r="I515">
        <v>0</v>
      </c>
      <c r="J515">
        <v>0</v>
      </c>
      <c r="K515">
        <v>0</v>
      </c>
      <c r="L515">
        <v>0</v>
      </c>
      <c r="M515">
        <v>0</v>
      </c>
      <c r="N515">
        <v>0</v>
      </c>
      <c r="O515">
        <v>0</v>
      </c>
      <c r="P515">
        <v>0</v>
      </c>
      <c r="Q515">
        <v>0</v>
      </c>
      <c r="R515">
        <v>0</v>
      </c>
      <c r="S515">
        <v>0</v>
      </c>
      <c r="T515">
        <v>0</v>
      </c>
      <c r="U515">
        <v>0</v>
      </c>
      <c r="V515">
        <v>0</v>
      </c>
      <c r="W515">
        <v>0</v>
      </c>
      <c r="X515">
        <v>0</v>
      </c>
      <c r="Y515">
        <v>0</v>
      </c>
      <c r="Z515">
        <v>0</v>
      </c>
      <c r="AA515">
        <v>0</v>
      </c>
      <c r="AB515">
        <v>0</v>
      </c>
      <c r="AC515">
        <v>0</v>
      </c>
      <c r="AD515">
        <v>0</v>
      </c>
      <c r="AE515">
        <v>-13540.86</v>
      </c>
      <c r="AF515">
        <v>0</v>
      </c>
      <c r="AG515">
        <v>0</v>
      </c>
      <c r="AH515">
        <v>0</v>
      </c>
      <c r="AI515">
        <v>0</v>
      </c>
      <c r="AJ515">
        <v>0</v>
      </c>
      <c r="AK515">
        <v>0</v>
      </c>
      <c r="AL515">
        <v>0</v>
      </c>
      <c r="AM515">
        <v>0</v>
      </c>
      <c r="AN515">
        <v>0</v>
      </c>
      <c r="AO515">
        <v>0</v>
      </c>
      <c r="AP515">
        <v>0</v>
      </c>
      <c r="AQ515">
        <v>0</v>
      </c>
      <c r="AR515">
        <v>0</v>
      </c>
      <c r="AS515">
        <v>0</v>
      </c>
      <c r="AT515">
        <v>0</v>
      </c>
    </row>
    <row r="516" spans="1:46" x14ac:dyDescent="0.45">
      <c r="A516" t="s">
        <v>10</v>
      </c>
      <c r="B516">
        <v>1</v>
      </c>
      <c r="C516" t="s">
        <v>575</v>
      </c>
      <c r="D516">
        <v>1465</v>
      </c>
      <c r="E516">
        <v>0</v>
      </c>
      <c r="F516">
        <v>0</v>
      </c>
      <c r="G516">
        <v>0</v>
      </c>
      <c r="H516">
        <v>0</v>
      </c>
      <c r="I516">
        <v>0</v>
      </c>
      <c r="J516">
        <v>0</v>
      </c>
      <c r="K516">
        <v>0</v>
      </c>
      <c r="L516">
        <v>0</v>
      </c>
      <c r="M516">
        <v>0</v>
      </c>
      <c r="N516">
        <v>0</v>
      </c>
      <c r="O516">
        <v>0</v>
      </c>
      <c r="P516">
        <v>0</v>
      </c>
      <c r="Q516">
        <v>0</v>
      </c>
      <c r="R516">
        <v>0</v>
      </c>
      <c r="S516">
        <v>0</v>
      </c>
      <c r="T516">
        <v>0</v>
      </c>
      <c r="U516">
        <v>0</v>
      </c>
      <c r="V516">
        <v>0</v>
      </c>
      <c r="W516">
        <v>0</v>
      </c>
      <c r="X516">
        <v>0</v>
      </c>
      <c r="Y516">
        <v>0</v>
      </c>
      <c r="Z516">
        <v>0</v>
      </c>
      <c r="AA516">
        <v>0</v>
      </c>
      <c r="AB516">
        <v>0</v>
      </c>
      <c r="AC516">
        <v>0</v>
      </c>
      <c r="AD516">
        <v>0</v>
      </c>
      <c r="AE516">
        <v>-18653.48</v>
      </c>
      <c r="AF516">
        <v>0</v>
      </c>
      <c r="AG516">
        <v>0</v>
      </c>
      <c r="AH516">
        <v>0</v>
      </c>
      <c r="AI516">
        <v>0</v>
      </c>
      <c r="AJ516">
        <v>0</v>
      </c>
      <c r="AK516">
        <v>0</v>
      </c>
      <c r="AL516">
        <v>0</v>
      </c>
      <c r="AM516">
        <v>0</v>
      </c>
      <c r="AN516">
        <v>0</v>
      </c>
      <c r="AO516">
        <v>0</v>
      </c>
      <c r="AP516">
        <v>0</v>
      </c>
      <c r="AQ516">
        <v>0</v>
      </c>
      <c r="AR516">
        <v>0</v>
      </c>
      <c r="AS516">
        <v>0</v>
      </c>
      <c r="AT516">
        <v>0</v>
      </c>
    </row>
    <row r="517" spans="1:46" x14ac:dyDescent="0.45">
      <c r="A517" t="s">
        <v>10</v>
      </c>
      <c r="B517">
        <v>1</v>
      </c>
      <c r="C517" t="s">
        <v>575</v>
      </c>
      <c r="D517">
        <v>2025</v>
      </c>
      <c r="E517">
        <v>0</v>
      </c>
      <c r="F517">
        <v>0</v>
      </c>
      <c r="G517">
        <v>0</v>
      </c>
      <c r="H517">
        <v>0</v>
      </c>
      <c r="I517">
        <v>0</v>
      </c>
      <c r="J517">
        <v>0</v>
      </c>
      <c r="K517">
        <v>0</v>
      </c>
      <c r="L517">
        <v>0</v>
      </c>
      <c r="M517">
        <v>0</v>
      </c>
      <c r="N517">
        <v>0</v>
      </c>
      <c r="O517">
        <v>0</v>
      </c>
      <c r="P517">
        <v>0</v>
      </c>
      <c r="Q517">
        <v>0</v>
      </c>
      <c r="R517">
        <v>0</v>
      </c>
      <c r="S517">
        <v>0</v>
      </c>
      <c r="T517">
        <v>-33.450000000000003</v>
      </c>
      <c r="U517">
        <v>125</v>
      </c>
      <c r="V517">
        <v>400</v>
      </c>
      <c r="W517">
        <v>-506.02</v>
      </c>
      <c r="X517">
        <v>361.25</v>
      </c>
      <c r="Y517">
        <v>-505.23</v>
      </c>
      <c r="Z517">
        <v>235.99</v>
      </c>
      <c r="AA517">
        <v>455.92</v>
      </c>
      <c r="AB517">
        <v>135</v>
      </c>
      <c r="AC517">
        <v>-578.9</v>
      </c>
      <c r="AD517">
        <v>185.23</v>
      </c>
      <c r="AE517">
        <v>162.5</v>
      </c>
      <c r="AF517">
        <v>0</v>
      </c>
      <c r="AG517">
        <v>0</v>
      </c>
      <c r="AH517">
        <v>0</v>
      </c>
      <c r="AI517">
        <v>0</v>
      </c>
      <c r="AJ517">
        <v>0</v>
      </c>
      <c r="AK517">
        <v>0</v>
      </c>
      <c r="AL517">
        <v>0</v>
      </c>
      <c r="AM517">
        <v>0</v>
      </c>
      <c r="AN517">
        <v>0</v>
      </c>
      <c r="AO517">
        <v>0</v>
      </c>
      <c r="AP517">
        <v>0</v>
      </c>
      <c r="AQ517">
        <v>0</v>
      </c>
      <c r="AR517">
        <v>0</v>
      </c>
      <c r="AS517">
        <v>0</v>
      </c>
      <c r="AT517">
        <v>0</v>
      </c>
    </row>
    <row r="518" spans="1:46" x14ac:dyDescent="0.45">
      <c r="A518" t="s">
        <v>10</v>
      </c>
      <c r="B518">
        <v>1</v>
      </c>
      <c r="C518" t="s">
        <v>575</v>
      </c>
      <c r="D518">
        <v>2050</v>
      </c>
      <c r="E518">
        <v>0</v>
      </c>
      <c r="F518">
        <v>0</v>
      </c>
      <c r="G518">
        <v>0</v>
      </c>
      <c r="H518">
        <v>0</v>
      </c>
      <c r="I518">
        <v>0</v>
      </c>
      <c r="J518">
        <v>0</v>
      </c>
      <c r="K518">
        <v>0</v>
      </c>
      <c r="L518">
        <v>0</v>
      </c>
      <c r="M518">
        <v>0</v>
      </c>
      <c r="N518">
        <v>0</v>
      </c>
      <c r="O518">
        <v>0</v>
      </c>
      <c r="P518">
        <v>0</v>
      </c>
      <c r="Q518">
        <v>0</v>
      </c>
      <c r="R518">
        <v>0</v>
      </c>
      <c r="S518">
        <v>0</v>
      </c>
      <c r="T518">
        <v>-66.8</v>
      </c>
      <c r="U518">
        <v>249.38</v>
      </c>
      <c r="V518">
        <v>798.01</v>
      </c>
      <c r="W518">
        <v>-1009.51</v>
      </c>
      <c r="X518">
        <v>720.72</v>
      </c>
      <c r="Y518">
        <v>-1007.98</v>
      </c>
      <c r="Z518">
        <v>470.82</v>
      </c>
      <c r="AA518">
        <v>909.57</v>
      </c>
      <c r="AB518">
        <v>269.33</v>
      </c>
      <c r="AC518">
        <v>-1154.92</v>
      </c>
      <c r="AD518">
        <v>369.55</v>
      </c>
      <c r="AE518">
        <v>324.20999999999998</v>
      </c>
      <c r="AF518">
        <v>0</v>
      </c>
      <c r="AG518">
        <v>0</v>
      </c>
      <c r="AH518">
        <v>0</v>
      </c>
      <c r="AI518">
        <v>0</v>
      </c>
      <c r="AJ518">
        <v>0</v>
      </c>
      <c r="AK518">
        <v>0</v>
      </c>
      <c r="AL518">
        <v>0</v>
      </c>
      <c r="AM518">
        <v>0</v>
      </c>
      <c r="AN518">
        <v>0</v>
      </c>
      <c r="AO518">
        <v>0</v>
      </c>
      <c r="AP518">
        <v>0</v>
      </c>
      <c r="AQ518">
        <v>0</v>
      </c>
      <c r="AR518">
        <v>0</v>
      </c>
      <c r="AS518">
        <v>0</v>
      </c>
      <c r="AT518">
        <v>0</v>
      </c>
    </row>
    <row r="519" spans="1:46" x14ac:dyDescent="0.45">
      <c r="A519" t="s">
        <v>10</v>
      </c>
      <c r="B519">
        <v>1</v>
      </c>
      <c r="C519" t="s">
        <v>575</v>
      </c>
      <c r="D519">
        <v>2100</v>
      </c>
      <c r="E519">
        <v>0</v>
      </c>
      <c r="F519">
        <v>0</v>
      </c>
      <c r="G519">
        <v>0</v>
      </c>
      <c r="H519">
        <v>0</v>
      </c>
      <c r="I519">
        <v>0</v>
      </c>
      <c r="J519">
        <v>0</v>
      </c>
      <c r="K519">
        <v>0</v>
      </c>
      <c r="L519">
        <v>0</v>
      </c>
      <c r="M519">
        <v>0</v>
      </c>
      <c r="N519">
        <v>0</v>
      </c>
      <c r="O519">
        <v>0</v>
      </c>
      <c r="P519">
        <v>0</v>
      </c>
      <c r="Q519">
        <v>0</v>
      </c>
      <c r="R519">
        <v>0</v>
      </c>
      <c r="S519">
        <v>0</v>
      </c>
      <c r="T519">
        <v>-353400.55</v>
      </c>
      <c r="U519">
        <v>-276189.08</v>
      </c>
      <c r="V519">
        <v>-4826.03</v>
      </c>
      <c r="W519">
        <v>-5129.41</v>
      </c>
      <c r="X519">
        <v>1379389.91</v>
      </c>
      <c r="Y519">
        <v>-1202302.96</v>
      </c>
      <c r="Z519">
        <v>-116962.77</v>
      </c>
      <c r="AA519">
        <v>-68943.12</v>
      </c>
      <c r="AB519">
        <v>-150.44999999999999</v>
      </c>
      <c r="AC519">
        <v>34945.660000000003</v>
      </c>
      <c r="AD519">
        <v>12418.57</v>
      </c>
      <c r="AE519">
        <v>848478.56</v>
      </c>
      <c r="AF519">
        <v>0</v>
      </c>
      <c r="AG519">
        <v>0</v>
      </c>
      <c r="AH519">
        <v>0</v>
      </c>
      <c r="AI519">
        <v>0</v>
      </c>
      <c r="AJ519">
        <v>0</v>
      </c>
      <c r="AK519">
        <v>0</v>
      </c>
      <c r="AL519">
        <v>0</v>
      </c>
      <c r="AM519">
        <v>0</v>
      </c>
      <c r="AN519">
        <v>0</v>
      </c>
      <c r="AO519">
        <v>0</v>
      </c>
      <c r="AP519">
        <v>0</v>
      </c>
      <c r="AQ519">
        <v>0</v>
      </c>
      <c r="AR519">
        <v>0</v>
      </c>
      <c r="AS519">
        <v>0</v>
      </c>
      <c r="AT519">
        <v>0</v>
      </c>
    </row>
    <row r="520" spans="1:46" x14ac:dyDescent="0.45">
      <c r="A520" t="s">
        <v>10</v>
      </c>
      <c r="B520">
        <v>1</v>
      </c>
      <c r="C520" t="s">
        <v>575</v>
      </c>
      <c r="D520">
        <v>2101</v>
      </c>
      <c r="E520">
        <v>0</v>
      </c>
      <c r="F520">
        <v>0</v>
      </c>
      <c r="G520">
        <v>0</v>
      </c>
      <c r="H520">
        <v>0</v>
      </c>
      <c r="I520">
        <v>0</v>
      </c>
      <c r="J520">
        <v>0</v>
      </c>
      <c r="K520">
        <v>0</v>
      </c>
      <c r="L520">
        <v>0</v>
      </c>
      <c r="M520">
        <v>0</v>
      </c>
      <c r="N520">
        <v>0</v>
      </c>
      <c r="O520">
        <v>0</v>
      </c>
      <c r="P520">
        <v>0</v>
      </c>
      <c r="Q520">
        <v>0</v>
      </c>
      <c r="R520">
        <v>0</v>
      </c>
      <c r="S520">
        <v>0</v>
      </c>
      <c r="T520">
        <v>0</v>
      </c>
      <c r="U520">
        <v>0</v>
      </c>
      <c r="V520">
        <v>0</v>
      </c>
      <c r="W520">
        <v>0</v>
      </c>
      <c r="X520">
        <v>0</v>
      </c>
      <c r="Y520">
        <v>0</v>
      </c>
      <c r="Z520">
        <v>0</v>
      </c>
      <c r="AA520">
        <v>0</v>
      </c>
      <c r="AB520">
        <v>0</v>
      </c>
      <c r="AC520">
        <v>0</v>
      </c>
      <c r="AD520">
        <v>0</v>
      </c>
      <c r="AE520">
        <v>0</v>
      </c>
      <c r="AF520">
        <v>0</v>
      </c>
      <c r="AG520">
        <v>0</v>
      </c>
      <c r="AH520">
        <v>0</v>
      </c>
      <c r="AI520">
        <v>0</v>
      </c>
      <c r="AJ520">
        <v>0</v>
      </c>
      <c r="AK520">
        <v>0</v>
      </c>
      <c r="AL520">
        <v>0</v>
      </c>
      <c r="AM520">
        <v>0</v>
      </c>
      <c r="AN520">
        <v>0</v>
      </c>
      <c r="AO520">
        <v>0</v>
      </c>
      <c r="AP520">
        <v>0</v>
      </c>
      <c r="AQ520">
        <v>0</v>
      </c>
      <c r="AR520">
        <v>0</v>
      </c>
      <c r="AS520">
        <v>0</v>
      </c>
      <c r="AT520">
        <v>0</v>
      </c>
    </row>
    <row r="521" spans="1:46" x14ac:dyDescent="0.45">
      <c r="A521" t="s">
        <v>10</v>
      </c>
      <c r="B521">
        <v>1</v>
      </c>
      <c r="C521" t="s">
        <v>575</v>
      </c>
      <c r="D521">
        <v>2104</v>
      </c>
      <c r="E521">
        <v>0</v>
      </c>
      <c r="F521">
        <v>0</v>
      </c>
      <c r="G521">
        <v>0</v>
      </c>
      <c r="H521">
        <v>0</v>
      </c>
      <c r="I521">
        <v>0</v>
      </c>
      <c r="J521">
        <v>0</v>
      </c>
      <c r="K521">
        <v>0</v>
      </c>
      <c r="L521">
        <v>0</v>
      </c>
      <c r="M521">
        <v>0</v>
      </c>
      <c r="N521">
        <v>0</v>
      </c>
      <c r="O521">
        <v>0</v>
      </c>
      <c r="P521">
        <v>0</v>
      </c>
      <c r="Q521">
        <v>0</v>
      </c>
      <c r="R521">
        <v>0</v>
      </c>
      <c r="S521">
        <v>0</v>
      </c>
      <c r="T521">
        <v>0</v>
      </c>
      <c r="U521">
        <v>0</v>
      </c>
      <c r="V521">
        <v>0</v>
      </c>
      <c r="W521">
        <v>48548.71</v>
      </c>
      <c r="X521">
        <v>-3838.71</v>
      </c>
      <c r="Y521">
        <v>-44710</v>
      </c>
      <c r="Z521">
        <v>0</v>
      </c>
      <c r="AA521">
        <v>0</v>
      </c>
      <c r="AB521">
        <v>0</v>
      </c>
      <c r="AC521">
        <v>13237.69</v>
      </c>
      <c r="AD521">
        <v>28814.7</v>
      </c>
      <c r="AE521">
        <v>-41708.629999999997</v>
      </c>
      <c r="AF521">
        <v>0</v>
      </c>
      <c r="AG521">
        <v>0</v>
      </c>
      <c r="AH521">
        <v>0</v>
      </c>
      <c r="AI521">
        <v>0</v>
      </c>
      <c r="AJ521">
        <v>0</v>
      </c>
      <c r="AK521">
        <v>0</v>
      </c>
      <c r="AL521">
        <v>0</v>
      </c>
      <c r="AM521">
        <v>0</v>
      </c>
      <c r="AN521">
        <v>0</v>
      </c>
      <c r="AO521">
        <v>0</v>
      </c>
      <c r="AP521">
        <v>0</v>
      </c>
      <c r="AQ521">
        <v>0</v>
      </c>
      <c r="AR521">
        <v>0</v>
      </c>
      <c r="AS521">
        <v>0</v>
      </c>
      <c r="AT521">
        <v>0</v>
      </c>
    </row>
    <row r="522" spans="1:46" x14ac:dyDescent="0.45">
      <c r="A522" t="s">
        <v>10</v>
      </c>
      <c r="B522">
        <v>1</v>
      </c>
      <c r="C522" t="s">
        <v>575</v>
      </c>
      <c r="D522">
        <v>2105</v>
      </c>
      <c r="E522">
        <v>0</v>
      </c>
      <c r="F522">
        <v>0</v>
      </c>
      <c r="G522">
        <v>0</v>
      </c>
      <c r="H522">
        <v>0</v>
      </c>
      <c r="I522">
        <v>0</v>
      </c>
      <c r="J522">
        <v>0</v>
      </c>
      <c r="K522">
        <v>0</v>
      </c>
      <c r="L522">
        <v>0</v>
      </c>
      <c r="M522">
        <v>0</v>
      </c>
      <c r="N522">
        <v>0</v>
      </c>
      <c r="O522">
        <v>0</v>
      </c>
      <c r="P522">
        <v>0</v>
      </c>
      <c r="Q522">
        <v>0</v>
      </c>
      <c r="R522">
        <v>0</v>
      </c>
      <c r="S522">
        <v>0</v>
      </c>
      <c r="T522">
        <v>0</v>
      </c>
      <c r="U522">
        <v>0</v>
      </c>
      <c r="V522">
        <v>0</v>
      </c>
      <c r="W522">
        <v>0</v>
      </c>
      <c r="X522">
        <v>0</v>
      </c>
      <c r="Y522">
        <v>0</v>
      </c>
      <c r="Z522">
        <v>0</v>
      </c>
      <c r="AA522">
        <v>730.27</v>
      </c>
      <c r="AB522">
        <v>0</v>
      </c>
      <c r="AC522">
        <v>236.84</v>
      </c>
      <c r="AD522">
        <v>174.17</v>
      </c>
      <c r="AE522">
        <v>0</v>
      </c>
      <c r="AF522">
        <v>0</v>
      </c>
      <c r="AG522">
        <v>0</v>
      </c>
      <c r="AH522">
        <v>0</v>
      </c>
      <c r="AI522">
        <v>0</v>
      </c>
      <c r="AJ522">
        <v>0</v>
      </c>
      <c r="AK522">
        <v>0</v>
      </c>
      <c r="AL522">
        <v>0</v>
      </c>
      <c r="AM522">
        <v>0</v>
      </c>
      <c r="AN522">
        <v>0</v>
      </c>
      <c r="AO522">
        <v>0</v>
      </c>
      <c r="AP522">
        <v>0</v>
      </c>
      <c r="AQ522">
        <v>0</v>
      </c>
      <c r="AR522">
        <v>0</v>
      </c>
      <c r="AS522">
        <v>0</v>
      </c>
      <c r="AT522">
        <v>0</v>
      </c>
    </row>
    <row r="523" spans="1:46" x14ac:dyDescent="0.45">
      <c r="A523" t="s">
        <v>10</v>
      </c>
      <c r="B523">
        <v>1</v>
      </c>
      <c r="C523" t="s">
        <v>575</v>
      </c>
      <c r="D523">
        <v>2106</v>
      </c>
      <c r="E523">
        <v>0</v>
      </c>
      <c r="F523">
        <v>0</v>
      </c>
      <c r="G523">
        <v>0</v>
      </c>
      <c r="H523">
        <v>0</v>
      </c>
      <c r="I523">
        <v>0</v>
      </c>
      <c r="J523">
        <v>0</v>
      </c>
      <c r="K523">
        <v>0</v>
      </c>
      <c r="L523">
        <v>0</v>
      </c>
      <c r="M523">
        <v>0</v>
      </c>
      <c r="N523">
        <v>0</v>
      </c>
      <c r="O523">
        <v>0</v>
      </c>
      <c r="P523">
        <v>0</v>
      </c>
      <c r="Q523">
        <v>0</v>
      </c>
      <c r="R523">
        <v>0</v>
      </c>
      <c r="S523">
        <v>0</v>
      </c>
      <c r="T523">
        <v>0</v>
      </c>
      <c r="U523">
        <v>0</v>
      </c>
      <c r="V523">
        <v>0</v>
      </c>
      <c r="W523">
        <v>0</v>
      </c>
      <c r="X523">
        <v>0</v>
      </c>
      <c r="Y523">
        <v>0</v>
      </c>
      <c r="Z523">
        <v>0</v>
      </c>
      <c r="AA523">
        <v>438.16</v>
      </c>
      <c r="AB523">
        <v>0</v>
      </c>
      <c r="AC523">
        <v>142.11000000000001</v>
      </c>
      <c r="AD523">
        <v>104.51</v>
      </c>
      <c r="AE523">
        <v>0</v>
      </c>
      <c r="AF523">
        <v>0</v>
      </c>
      <c r="AG523">
        <v>0</v>
      </c>
      <c r="AH523">
        <v>0</v>
      </c>
      <c r="AI523">
        <v>0</v>
      </c>
      <c r="AJ523">
        <v>0</v>
      </c>
      <c r="AK523">
        <v>0</v>
      </c>
      <c r="AL523">
        <v>0</v>
      </c>
      <c r="AM523">
        <v>0</v>
      </c>
      <c r="AN523">
        <v>0</v>
      </c>
      <c r="AO523">
        <v>0</v>
      </c>
      <c r="AP523">
        <v>0</v>
      </c>
      <c r="AQ523">
        <v>0</v>
      </c>
      <c r="AR523">
        <v>0</v>
      </c>
      <c r="AS523">
        <v>0</v>
      </c>
      <c r="AT523">
        <v>0</v>
      </c>
    </row>
    <row r="524" spans="1:46" x14ac:dyDescent="0.45">
      <c r="A524" t="s">
        <v>10</v>
      </c>
      <c r="B524">
        <v>1</v>
      </c>
      <c r="C524" t="s">
        <v>575</v>
      </c>
      <c r="D524">
        <v>2107</v>
      </c>
      <c r="E524">
        <v>0</v>
      </c>
      <c r="F524">
        <v>0</v>
      </c>
      <c r="G524">
        <v>0</v>
      </c>
      <c r="H524">
        <v>0</v>
      </c>
      <c r="I524">
        <v>0</v>
      </c>
      <c r="J524">
        <v>0</v>
      </c>
      <c r="K524">
        <v>0</v>
      </c>
      <c r="L524">
        <v>0</v>
      </c>
      <c r="M524">
        <v>0</v>
      </c>
      <c r="N524">
        <v>0</v>
      </c>
      <c r="O524">
        <v>0</v>
      </c>
      <c r="P524">
        <v>0</v>
      </c>
      <c r="Q524">
        <v>0</v>
      </c>
      <c r="R524">
        <v>0</v>
      </c>
      <c r="S524">
        <v>0</v>
      </c>
      <c r="T524">
        <v>-2046.3</v>
      </c>
      <c r="U524">
        <v>4414.97</v>
      </c>
      <c r="V524">
        <v>15062.78</v>
      </c>
      <c r="W524">
        <v>-35963.65</v>
      </c>
      <c r="X524">
        <v>4007.09</v>
      </c>
      <c r="Y524">
        <v>4150.1099999999997</v>
      </c>
      <c r="Z524">
        <v>8074.03</v>
      </c>
      <c r="AA524">
        <v>9532.52</v>
      </c>
      <c r="AB524">
        <v>461.71</v>
      </c>
      <c r="AC524">
        <v>12638.4</v>
      </c>
      <c r="AD524">
        <v>-43899.98</v>
      </c>
      <c r="AE524">
        <v>57506.38</v>
      </c>
      <c r="AF524">
        <v>0</v>
      </c>
      <c r="AG524">
        <v>0</v>
      </c>
      <c r="AH524">
        <v>0</v>
      </c>
      <c r="AI524">
        <v>0</v>
      </c>
      <c r="AJ524">
        <v>0</v>
      </c>
      <c r="AK524">
        <v>0</v>
      </c>
      <c r="AL524">
        <v>0</v>
      </c>
      <c r="AM524">
        <v>0</v>
      </c>
      <c r="AN524">
        <v>0</v>
      </c>
      <c r="AO524">
        <v>0</v>
      </c>
      <c r="AP524">
        <v>0</v>
      </c>
      <c r="AQ524">
        <v>0</v>
      </c>
      <c r="AR524">
        <v>0</v>
      </c>
      <c r="AS524">
        <v>0</v>
      </c>
      <c r="AT524">
        <v>0</v>
      </c>
    </row>
    <row r="525" spans="1:46" x14ac:dyDescent="0.45">
      <c r="A525" t="s">
        <v>10</v>
      </c>
      <c r="B525">
        <v>1</v>
      </c>
      <c r="C525" t="s">
        <v>575</v>
      </c>
      <c r="D525">
        <v>2108</v>
      </c>
      <c r="E525">
        <v>0</v>
      </c>
      <c r="F525">
        <v>0</v>
      </c>
      <c r="G525">
        <v>0</v>
      </c>
      <c r="H525">
        <v>0</v>
      </c>
      <c r="I525">
        <v>0</v>
      </c>
      <c r="J525">
        <v>0</v>
      </c>
      <c r="K525">
        <v>0</v>
      </c>
      <c r="L525">
        <v>0</v>
      </c>
      <c r="M525">
        <v>0</v>
      </c>
      <c r="N525">
        <v>0</v>
      </c>
      <c r="O525">
        <v>0</v>
      </c>
      <c r="P525">
        <v>0</v>
      </c>
      <c r="Q525">
        <v>0</v>
      </c>
      <c r="R525">
        <v>0</v>
      </c>
      <c r="S525">
        <v>0</v>
      </c>
      <c r="T525">
        <v>878.82</v>
      </c>
      <c r="U525">
        <v>-878.82</v>
      </c>
      <c r="V525">
        <v>0</v>
      </c>
      <c r="W525">
        <v>1071.95</v>
      </c>
      <c r="X525">
        <v>385.59</v>
      </c>
      <c r="Y525">
        <v>-1457.54</v>
      </c>
      <c r="Z525">
        <v>1003.29</v>
      </c>
      <c r="AA525">
        <v>-29.5</v>
      </c>
      <c r="AB525">
        <v>17.82</v>
      </c>
      <c r="AC525">
        <v>-991.61</v>
      </c>
      <c r="AD525">
        <v>1405.26</v>
      </c>
      <c r="AE525">
        <v>-1405.26</v>
      </c>
      <c r="AF525">
        <v>0</v>
      </c>
      <c r="AG525">
        <v>0</v>
      </c>
      <c r="AH525">
        <v>0</v>
      </c>
      <c r="AI525">
        <v>0</v>
      </c>
      <c r="AJ525">
        <v>0</v>
      </c>
      <c r="AK525">
        <v>0</v>
      </c>
      <c r="AL525">
        <v>0</v>
      </c>
      <c r="AM525">
        <v>0</v>
      </c>
      <c r="AN525">
        <v>0</v>
      </c>
      <c r="AO525">
        <v>0</v>
      </c>
      <c r="AP525">
        <v>0</v>
      </c>
      <c r="AQ525">
        <v>0</v>
      </c>
      <c r="AR525">
        <v>0</v>
      </c>
      <c r="AS525">
        <v>0</v>
      </c>
      <c r="AT525">
        <v>0</v>
      </c>
    </row>
    <row r="526" spans="1:46" x14ac:dyDescent="0.45">
      <c r="A526" t="s">
        <v>10</v>
      </c>
      <c r="B526">
        <v>1</v>
      </c>
      <c r="C526" t="s">
        <v>575</v>
      </c>
      <c r="D526">
        <v>2109</v>
      </c>
      <c r="E526">
        <v>0</v>
      </c>
      <c r="F526">
        <v>0</v>
      </c>
      <c r="G526">
        <v>0</v>
      </c>
      <c r="H526">
        <v>0</v>
      </c>
      <c r="I526">
        <v>0</v>
      </c>
      <c r="J526">
        <v>0</v>
      </c>
      <c r="K526">
        <v>0</v>
      </c>
      <c r="L526">
        <v>0</v>
      </c>
      <c r="M526">
        <v>0</v>
      </c>
      <c r="N526">
        <v>0</v>
      </c>
      <c r="O526">
        <v>0</v>
      </c>
      <c r="P526">
        <v>0</v>
      </c>
      <c r="Q526">
        <v>0</v>
      </c>
      <c r="R526">
        <v>0</v>
      </c>
      <c r="S526">
        <v>0</v>
      </c>
      <c r="T526">
        <v>-12213.88</v>
      </c>
      <c r="U526">
        <v>0</v>
      </c>
      <c r="V526">
        <v>0</v>
      </c>
      <c r="W526">
        <v>0</v>
      </c>
      <c r="X526">
        <v>0</v>
      </c>
      <c r="Y526">
        <v>0</v>
      </c>
      <c r="Z526">
        <v>0</v>
      </c>
      <c r="AA526">
        <v>0</v>
      </c>
      <c r="AB526">
        <v>0</v>
      </c>
      <c r="AC526">
        <v>0</v>
      </c>
      <c r="AD526">
        <v>0</v>
      </c>
      <c r="AE526">
        <v>13170.12</v>
      </c>
      <c r="AF526">
        <v>0</v>
      </c>
      <c r="AG526">
        <v>0</v>
      </c>
      <c r="AH526">
        <v>0</v>
      </c>
      <c r="AI526">
        <v>0</v>
      </c>
      <c r="AJ526">
        <v>0</v>
      </c>
      <c r="AK526">
        <v>0</v>
      </c>
      <c r="AL526">
        <v>0</v>
      </c>
      <c r="AM526">
        <v>0</v>
      </c>
      <c r="AN526">
        <v>0</v>
      </c>
      <c r="AO526">
        <v>0</v>
      </c>
      <c r="AP526">
        <v>0</v>
      </c>
      <c r="AQ526">
        <v>0</v>
      </c>
      <c r="AR526">
        <v>0</v>
      </c>
      <c r="AS526">
        <v>0</v>
      </c>
      <c r="AT526">
        <v>0</v>
      </c>
    </row>
    <row r="527" spans="1:46" x14ac:dyDescent="0.45">
      <c r="A527" t="s">
        <v>10</v>
      </c>
      <c r="B527">
        <v>1</v>
      </c>
      <c r="C527" t="s">
        <v>575</v>
      </c>
      <c r="D527">
        <v>2125</v>
      </c>
      <c r="E527">
        <v>0</v>
      </c>
      <c r="F527">
        <v>0</v>
      </c>
      <c r="G527">
        <v>0</v>
      </c>
      <c r="H527">
        <v>0</v>
      </c>
      <c r="I527">
        <v>0</v>
      </c>
      <c r="J527">
        <v>0</v>
      </c>
      <c r="K527">
        <v>0</v>
      </c>
      <c r="L527">
        <v>0</v>
      </c>
      <c r="M527">
        <v>0</v>
      </c>
      <c r="N527">
        <v>0</v>
      </c>
      <c r="O527">
        <v>0</v>
      </c>
      <c r="P527">
        <v>0</v>
      </c>
      <c r="Q527">
        <v>0</v>
      </c>
      <c r="R527">
        <v>0</v>
      </c>
      <c r="S527">
        <v>0</v>
      </c>
      <c r="T527">
        <v>0</v>
      </c>
      <c r="U527">
        <v>0</v>
      </c>
      <c r="V527">
        <v>0</v>
      </c>
      <c r="W527">
        <v>0</v>
      </c>
      <c r="X527">
        <v>0</v>
      </c>
      <c r="Y527">
        <v>887.73</v>
      </c>
      <c r="Z527">
        <v>-887.73</v>
      </c>
      <c r="AA527">
        <v>0</v>
      </c>
      <c r="AB527">
        <v>0</v>
      </c>
      <c r="AC527">
        <v>0</v>
      </c>
      <c r="AD527">
        <v>0</v>
      </c>
      <c r="AE527">
        <v>0</v>
      </c>
      <c r="AF527">
        <v>0</v>
      </c>
      <c r="AG527">
        <v>0</v>
      </c>
      <c r="AH527">
        <v>0</v>
      </c>
      <c r="AI527">
        <v>0</v>
      </c>
      <c r="AJ527">
        <v>0</v>
      </c>
      <c r="AK527">
        <v>0</v>
      </c>
      <c r="AL527">
        <v>0</v>
      </c>
      <c r="AM527">
        <v>0</v>
      </c>
      <c r="AN527">
        <v>0</v>
      </c>
      <c r="AO527">
        <v>0</v>
      </c>
      <c r="AP527">
        <v>0</v>
      </c>
      <c r="AQ527">
        <v>0</v>
      </c>
      <c r="AR527">
        <v>0</v>
      </c>
      <c r="AS527">
        <v>0</v>
      </c>
      <c r="AT527">
        <v>0</v>
      </c>
    </row>
    <row r="528" spans="1:46" x14ac:dyDescent="0.45">
      <c r="A528" t="s">
        <v>10</v>
      </c>
      <c r="B528">
        <v>1</v>
      </c>
      <c r="C528" t="s">
        <v>575</v>
      </c>
      <c r="D528">
        <v>2150</v>
      </c>
      <c r="E528">
        <v>0</v>
      </c>
      <c r="F528">
        <v>0</v>
      </c>
      <c r="G528">
        <v>0</v>
      </c>
      <c r="H528">
        <v>0</v>
      </c>
      <c r="I528">
        <v>0</v>
      </c>
      <c r="J528">
        <v>0</v>
      </c>
      <c r="K528">
        <v>0</v>
      </c>
      <c r="L528">
        <v>0</v>
      </c>
      <c r="M528">
        <v>0</v>
      </c>
      <c r="N528">
        <v>0</v>
      </c>
      <c r="O528">
        <v>0</v>
      </c>
      <c r="P528">
        <v>0</v>
      </c>
      <c r="Q528">
        <v>0</v>
      </c>
      <c r="R528">
        <v>0</v>
      </c>
      <c r="S528">
        <v>0</v>
      </c>
      <c r="T528">
        <v>0</v>
      </c>
      <c r="U528">
        <v>0</v>
      </c>
      <c r="V528">
        <v>0</v>
      </c>
      <c r="W528">
        <v>0</v>
      </c>
      <c r="X528">
        <v>0</v>
      </c>
      <c r="Y528">
        <v>1771.12</v>
      </c>
      <c r="Z528">
        <v>-1771.12</v>
      </c>
      <c r="AA528">
        <v>0</v>
      </c>
      <c r="AB528">
        <v>0</v>
      </c>
      <c r="AC528">
        <v>0</v>
      </c>
      <c r="AD528">
        <v>0</v>
      </c>
      <c r="AE528">
        <v>0</v>
      </c>
      <c r="AF528">
        <v>0</v>
      </c>
      <c r="AG528">
        <v>0</v>
      </c>
      <c r="AH528">
        <v>0</v>
      </c>
      <c r="AI528">
        <v>0</v>
      </c>
      <c r="AJ528">
        <v>0</v>
      </c>
      <c r="AK528">
        <v>0</v>
      </c>
      <c r="AL528">
        <v>0</v>
      </c>
      <c r="AM528">
        <v>0</v>
      </c>
      <c r="AN528">
        <v>0</v>
      </c>
      <c r="AO528">
        <v>0</v>
      </c>
      <c r="AP528">
        <v>0</v>
      </c>
      <c r="AQ528">
        <v>0</v>
      </c>
      <c r="AR528">
        <v>0</v>
      </c>
      <c r="AS528">
        <v>0</v>
      </c>
      <c r="AT528">
        <v>0</v>
      </c>
    </row>
    <row r="529" spans="1:46" x14ac:dyDescent="0.45">
      <c r="A529" t="s">
        <v>10</v>
      </c>
      <c r="B529">
        <v>1</v>
      </c>
      <c r="C529" t="s">
        <v>575</v>
      </c>
      <c r="D529">
        <v>2200</v>
      </c>
      <c r="E529">
        <v>0</v>
      </c>
      <c r="F529">
        <v>0</v>
      </c>
      <c r="G529">
        <v>0</v>
      </c>
      <c r="H529">
        <v>0</v>
      </c>
      <c r="I529">
        <v>0</v>
      </c>
      <c r="J529">
        <v>0</v>
      </c>
      <c r="K529">
        <v>0</v>
      </c>
      <c r="L529">
        <v>0</v>
      </c>
      <c r="M529">
        <v>0</v>
      </c>
      <c r="N529">
        <v>0</v>
      </c>
      <c r="O529">
        <v>0</v>
      </c>
      <c r="P529">
        <v>0</v>
      </c>
      <c r="Q529">
        <v>0</v>
      </c>
      <c r="R529">
        <v>0</v>
      </c>
      <c r="S529">
        <v>0</v>
      </c>
      <c r="T529">
        <v>-7500</v>
      </c>
      <c r="U529">
        <v>-7500</v>
      </c>
      <c r="V529">
        <v>-7500</v>
      </c>
      <c r="W529">
        <v>-7500</v>
      </c>
      <c r="X529">
        <v>-7500</v>
      </c>
      <c r="Y529">
        <v>-7500</v>
      </c>
      <c r="Z529">
        <v>-7500</v>
      </c>
      <c r="AA529">
        <v>-7500</v>
      </c>
      <c r="AB529">
        <v>-7500</v>
      </c>
      <c r="AC529">
        <v>0</v>
      </c>
      <c r="AD529">
        <v>0</v>
      </c>
      <c r="AE529">
        <v>0</v>
      </c>
      <c r="AF529">
        <v>0</v>
      </c>
      <c r="AG529">
        <v>0</v>
      </c>
      <c r="AH529">
        <v>0</v>
      </c>
      <c r="AI529">
        <v>0</v>
      </c>
      <c r="AJ529">
        <v>0</v>
      </c>
      <c r="AK529">
        <v>0</v>
      </c>
      <c r="AL529">
        <v>0</v>
      </c>
      <c r="AM529">
        <v>0</v>
      </c>
      <c r="AN529">
        <v>0</v>
      </c>
      <c r="AO529">
        <v>0</v>
      </c>
      <c r="AP529">
        <v>0</v>
      </c>
      <c r="AQ529">
        <v>0</v>
      </c>
      <c r="AR529">
        <v>0</v>
      </c>
      <c r="AS529">
        <v>0</v>
      </c>
      <c r="AT529">
        <v>0</v>
      </c>
    </row>
    <row r="530" spans="1:46" x14ac:dyDescent="0.45">
      <c r="A530" t="s">
        <v>10</v>
      </c>
      <c r="B530">
        <v>1</v>
      </c>
      <c r="C530" t="s">
        <v>575</v>
      </c>
      <c r="D530">
        <v>2210</v>
      </c>
      <c r="E530">
        <v>0</v>
      </c>
      <c r="F530">
        <v>0</v>
      </c>
      <c r="G530">
        <v>0</v>
      </c>
      <c r="H530">
        <v>0</v>
      </c>
      <c r="I530">
        <v>0</v>
      </c>
      <c r="J530">
        <v>0</v>
      </c>
      <c r="K530">
        <v>0</v>
      </c>
      <c r="L530">
        <v>0</v>
      </c>
      <c r="M530">
        <v>0</v>
      </c>
      <c r="N530">
        <v>0</v>
      </c>
      <c r="O530">
        <v>0</v>
      </c>
      <c r="P530">
        <v>0</v>
      </c>
      <c r="Q530">
        <v>0</v>
      </c>
      <c r="R530">
        <v>0</v>
      </c>
      <c r="S530">
        <v>0</v>
      </c>
      <c r="T530">
        <v>-25869.39</v>
      </c>
      <c r="U530">
        <v>0</v>
      </c>
      <c r="V530">
        <v>7000</v>
      </c>
      <c r="W530">
        <v>0</v>
      </c>
      <c r="X530">
        <v>-171519.43</v>
      </c>
      <c r="Y530">
        <v>24000</v>
      </c>
      <c r="Z530">
        <v>-24000</v>
      </c>
      <c r="AA530">
        <v>5388.01</v>
      </c>
      <c r="AB530">
        <v>0</v>
      </c>
      <c r="AC530">
        <v>6000</v>
      </c>
      <c r="AD530">
        <v>-5388.01</v>
      </c>
      <c r="AE530">
        <v>47801.83</v>
      </c>
      <c r="AF530">
        <v>0</v>
      </c>
      <c r="AG530">
        <v>0</v>
      </c>
      <c r="AH530">
        <v>0</v>
      </c>
      <c r="AI530">
        <v>0</v>
      </c>
      <c r="AJ530">
        <v>0</v>
      </c>
      <c r="AK530">
        <v>0</v>
      </c>
      <c r="AL530">
        <v>0</v>
      </c>
      <c r="AM530">
        <v>0</v>
      </c>
      <c r="AN530">
        <v>0</v>
      </c>
      <c r="AO530">
        <v>0</v>
      </c>
      <c r="AP530">
        <v>0</v>
      </c>
      <c r="AQ530">
        <v>0</v>
      </c>
      <c r="AR530">
        <v>0</v>
      </c>
      <c r="AS530">
        <v>0</v>
      </c>
      <c r="AT530">
        <v>0</v>
      </c>
    </row>
    <row r="531" spans="1:46" x14ac:dyDescent="0.45">
      <c r="A531" t="s">
        <v>10</v>
      </c>
      <c r="B531">
        <v>1</v>
      </c>
      <c r="C531" t="s">
        <v>575</v>
      </c>
      <c r="D531">
        <v>2220</v>
      </c>
      <c r="E531">
        <v>0</v>
      </c>
      <c r="F531">
        <v>0</v>
      </c>
      <c r="G531">
        <v>0</v>
      </c>
      <c r="H531">
        <v>0</v>
      </c>
      <c r="I531">
        <v>0</v>
      </c>
      <c r="J531">
        <v>0</v>
      </c>
      <c r="K531">
        <v>0</v>
      </c>
      <c r="L531">
        <v>0</v>
      </c>
      <c r="M531">
        <v>0</v>
      </c>
      <c r="N531">
        <v>0</v>
      </c>
      <c r="O531">
        <v>0</v>
      </c>
      <c r="P531">
        <v>0</v>
      </c>
      <c r="Q531">
        <v>0</v>
      </c>
      <c r="R531">
        <v>0</v>
      </c>
      <c r="S531">
        <v>0</v>
      </c>
      <c r="T531">
        <v>0</v>
      </c>
      <c r="U531">
        <v>0</v>
      </c>
      <c r="V531">
        <v>0</v>
      </c>
      <c r="W531">
        <v>1569.93</v>
      </c>
      <c r="X531">
        <v>0</v>
      </c>
      <c r="Y531">
        <v>-1569.93</v>
      </c>
      <c r="Z531">
        <v>0</v>
      </c>
      <c r="AA531">
        <v>0</v>
      </c>
      <c r="AB531">
        <v>0</v>
      </c>
      <c r="AC531">
        <v>0</v>
      </c>
      <c r="AD531">
        <v>0</v>
      </c>
      <c r="AE531">
        <v>0</v>
      </c>
      <c r="AF531">
        <v>0</v>
      </c>
      <c r="AG531">
        <v>0</v>
      </c>
      <c r="AH531">
        <v>0</v>
      </c>
      <c r="AI531">
        <v>0</v>
      </c>
      <c r="AJ531">
        <v>0</v>
      </c>
      <c r="AK531">
        <v>0</v>
      </c>
      <c r="AL531">
        <v>0</v>
      </c>
      <c r="AM531">
        <v>0</v>
      </c>
      <c r="AN531">
        <v>0</v>
      </c>
      <c r="AO531">
        <v>0</v>
      </c>
      <c r="AP531">
        <v>0</v>
      </c>
      <c r="AQ531">
        <v>0</v>
      </c>
      <c r="AR531">
        <v>0</v>
      </c>
      <c r="AS531">
        <v>0</v>
      </c>
      <c r="AT531">
        <v>0</v>
      </c>
    </row>
    <row r="532" spans="1:46" x14ac:dyDescent="0.45">
      <c r="A532" t="s">
        <v>10</v>
      </c>
      <c r="B532">
        <v>1</v>
      </c>
      <c r="C532" t="s">
        <v>575</v>
      </c>
      <c r="D532">
        <v>2230</v>
      </c>
      <c r="E532">
        <v>0</v>
      </c>
      <c r="F532">
        <v>0</v>
      </c>
      <c r="G532">
        <v>0</v>
      </c>
      <c r="H532">
        <v>0</v>
      </c>
      <c r="I532">
        <v>0</v>
      </c>
      <c r="J532">
        <v>0</v>
      </c>
      <c r="K532">
        <v>0</v>
      </c>
      <c r="L532">
        <v>0</v>
      </c>
      <c r="M532">
        <v>0</v>
      </c>
      <c r="N532">
        <v>0</v>
      </c>
      <c r="O532">
        <v>0</v>
      </c>
      <c r="P532">
        <v>0</v>
      </c>
      <c r="Q532">
        <v>0</v>
      </c>
      <c r="R532">
        <v>0</v>
      </c>
      <c r="S532">
        <v>0</v>
      </c>
      <c r="T532">
        <v>0</v>
      </c>
      <c r="U532">
        <v>0</v>
      </c>
      <c r="V532">
        <v>0</v>
      </c>
      <c r="W532">
        <v>7035</v>
      </c>
      <c r="X532">
        <v>-3010.87</v>
      </c>
      <c r="Y532">
        <v>4024.13</v>
      </c>
      <c r="Z532">
        <v>-8048.26</v>
      </c>
      <c r="AA532">
        <v>2874.38</v>
      </c>
      <c r="AB532">
        <v>1724.63</v>
      </c>
      <c r="AC532">
        <v>1724.63</v>
      </c>
      <c r="AD532">
        <v>1149.75</v>
      </c>
      <c r="AE532">
        <v>574.88</v>
      </c>
      <c r="AF532">
        <v>0</v>
      </c>
      <c r="AG532">
        <v>0</v>
      </c>
      <c r="AH532">
        <v>0</v>
      </c>
      <c r="AI532">
        <v>0</v>
      </c>
      <c r="AJ532">
        <v>0</v>
      </c>
      <c r="AK532">
        <v>0</v>
      </c>
      <c r="AL532">
        <v>0</v>
      </c>
      <c r="AM532">
        <v>0</v>
      </c>
      <c r="AN532">
        <v>0</v>
      </c>
      <c r="AO532">
        <v>0</v>
      </c>
      <c r="AP532">
        <v>0</v>
      </c>
      <c r="AQ532">
        <v>0</v>
      </c>
      <c r="AR532">
        <v>0</v>
      </c>
      <c r="AS532">
        <v>0</v>
      </c>
      <c r="AT532">
        <v>0</v>
      </c>
    </row>
    <row r="533" spans="1:46" x14ac:dyDescent="0.45">
      <c r="A533" t="s">
        <v>10</v>
      </c>
      <c r="B533">
        <v>1</v>
      </c>
      <c r="C533" t="s">
        <v>575</v>
      </c>
      <c r="D533">
        <v>4000</v>
      </c>
      <c r="E533">
        <v>0</v>
      </c>
      <c r="F533">
        <v>0</v>
      </c>
      <c r="G533">
        <v>0</v>
      </c>
      <c r="H533">
        <v>0</v>
      </c>
      <c r="I533">
        <v>0</v>
      </c>
      <c r="J533">
        <v>0</v>
      </c>
      <c r="K533">
        <v>0</v>
      </c>
      <c r="L533">
        <v>0</v>
      </c>
      <c r="M533">
        <v>0</v>
      </c>
      <c r="N533">
        <v>0</v>
      </c>
      <c r="O533">
        <v>0</v>
      </c>
      <c r="P533">
        <v>0</v>
      </c>
      <c r="Q533">
        <v>0</v>
      </c>
      <c r="R533">
        <v>0</v>
      </c>
      <c r="S533">
        <v>0</v>
      </c>
      <c r="T533">
        <v>-2561</v>
      </c>
      <c r="U533">
        <v>13411</v>
      </c>
      <c r="V533">
        <v>-1118</v>
      </c>
      <c r="W533">
        <v>861206</v>
      </c>
      <c r="X533">
        <v>-1200</v>
      </c>
      <c r="Y533">
        <v>-4268</v>
      </c>
      <c r="Z533">
        <v>-6201</v>
      </c>
      <c r="AA533">
        <v>749185</v>
      </c>
      <c r="AB533">
        <v>-4252</v>
      </c>
      <c r="AC533">
        <v>-5495</v>
      </c>
      <c r="AD533">
        <v>-19248</v>
      </c>
      <c r="AE533">
        <v>182691</v>
      </c>
      <c r="AF533">
        <v>0</v>
      </c>
      <c r="AG533">
        <v>0</v>
      </c>
      <c r="AH533">
        <v>0</v>
      </c>
      <c r="AI533">
        <v>0</v>
      </c>
      <c r="AJ533">
        <v>0</v>
      </c>
      <c r="AK533">
        <v>0</v>
      </c>
      <c r="AL533">
        <v>0</v>
      </c>
      <c r="AM533">
        <v>0</v>
      </c>
      <c r="AN533">
        <v>0</v>
      </c>
      <c r="AO533">
        <v>0</v>
      </c>
      <c r="AP533">
        <v>0</v>
      </c>
      <c r="AQ533">
        <v>0</v>
      </c>
      <c r="AR533">
        <v>0</v>
      </c>
      <c r="AS533">
        <v>0</v>
      </c>
      <c r="AT533">
        <v>0</v>
      </c>
    </row>
    <row r="534" spans="1:46" x14ac:dyDescent="0.45">
      <c r="A534" t="s">
        <v>10</v>
      </c>
      <c r="B534">
        <v>1</v>
      </c>
      <c r="C534" t="s">
        <v>575</v>
      </c>
      <c r="D534">
        <v>4003</v>
      </c>
      <c r="E534">
        <v>0</v>
      </c>
      <c r="F534">
        <v>0</v>
      </c>
      <c r="G534">
        <v>0</v>
      </c>
      <c r="H534">
        <v>0</v>
      </c>
      <c r="I534">
        <v>0</v>
      </c>
      <c r="J534">
        <v>0</v>
      </c>
      <c r="K534">
        <v>0</v>
      </c>
      <c r="L534">
        <v>0</v>
      </c>
      <c r="M534">
        <v>0</v>
      </c>
      <c r="N534">
        <v>0</v>
      </c>
      <c r="O534">
        <v>0</v>
      </c>
      <c r="P534">
        <v>0</v>
      </c>
      <c r="Q534">
        <v>0</v>
      </c>
      <c r="R534">
        <v>0</v>
      </c>
      <c r="S534">
        <v>0</v>
      </c>
      <c r="T534">
        <v>-144</v>
      </c>
      <c r="U534">
        <v>-296</v>
      </c>
      <c r="V534">
        <v>10</v>
      </c>
      <c r="W534">
        <v>72863</v>
      </c>
      <c r="X534">
        <v>0</v>
      </c>
      <c r="Y534">
        <v>-172</v>
      </c>
      <c r="Z534">
        <v>-314</v>
      </c>
      <c r="AA534">
        <v>63312</v>
      </c>
      <c r="AB534">
        <v>17</v>
      </c>
      <c r="AC534">
        <v>-165</v>
      </c>
      <c r="AD534">
        <v>-1370</v>
      </c>
      <c r="AE534">
        <v>15532</v>
      </c>
      <c r="AF534">
        <v>0</v>
      </c>
      <c r="AG534">
        <v>0</v>
      </c>
      <c r="AH534">
        <v>0</v>
      </c>
      <c r="AI534">
        <v>0</v>
      </c>
      <c r="AJ534">
        <v>0</v>
      </c>
      <c r="AK534">
        <v>0</v>
      </c>
      <c r="AL534">
        <v>0</v>
      </c>
      <c r="AM534">
        <v>0</v>
      </c>
      <c r="AN534">
        <v>0</v>
      </c>
      <c r="AO534">
        <v>0</v>
      </c>
      <c r="AP534">
        <v>0</v>
      </c>
      <c r="AQ534">
        <v>0</v>
      </c>
      <c r="AR534">
        <v>0</v>
      </c>
      <c r="AS534">
        <v>0</v>
      </c>
      <c r="AT534">
        <v>0</v>
      </c>
    </row>
    <row r="535" spans="1:46" x14ac:dyDescent="0.45">
      <c r="A535" t="s">
        <v>10</v>
      </c>
      <c r="B535">
        <v>1</v>
      </c>
      <c r="C535" t="s">
        <v>575</v>
      </c>
      <c r="D535">
        <v>4007</v>
      </c>
      <c r="E535">
        <v>0</v>
      </c>
      <c r="F535">
        <v>0</v>
      </c>
      <c r="G535">
        <v>0</v>
      </c>
      <c r="H535">
        <v>0</v>
      </c>
      <c r="I535">
        <v>0</v>
      </c>
      <c r="J535">
        <v>0</v>
      </c>
      <c r="K535">
        <v>0</v>
      </c>
      <c r="L535">
        <v>0</v>
      </c>
      <c r="M535">
        <v>0</v>
      </c>
      <c r="N535">
        <v>0</v>
      </c>
      <c r="O535">
        <v>0</v>
      </c>
      <c r="P535">
        <v>0</v>
      </c>
      <c r="Q535">
        <v>0</v>
      </c>
      <c r="R535">
        <v>0</v>
      </c>
      <c r="S535">
        <v>0</v>
      </c>
      <c r="T535">
        <v>15</v>
      </c>
      <c r="U535">
        <v>12</v>
      </c>
      <c r="V535">
        <v>26</v>
      </c>
      <c r="W535">
        <v>9847</v>
      </c>
      <c r="X535">
        <v>-25</v>
      </c>
      <c r="Y535">
        <v>-63</v>
      </c>
      <c r="Z535">
        <v>-18</v>
      </c>
      <c r="AA535">
        <v>10216</v>
      </c>
      <c r="AB535">
        <v>-223</v>
      </c>
      <c r="AC535">
        <v>-132</v>
      </c>
      <c r="AD535">
        <v>-249</v>
      </c>
      <c r="AE535">
        <v>8094</v>
      </c>
      <c r="AF535">
        <v>0</v>
      </c>
      <c r="AG535">
        <v>0</v>
      </c>
      <c r="AH535">
        <v>0</v>
      </c>
      <c r="AI535">
        <v>0</v>
      </c>
      <c r="AJ535">
        <v>0</v>
      </c>
      <c r="AK535">
        <v>0</v>
      </c>
      <c r="AL535">
        <v>0</v>
      </c>
      <c r="AM535">
        <v>0</v>
      </c>
      <c r="AN535">
        <v>0</v>
      </c>
      <c r="AO535">
        <v>0</v>
      </c>
      <c r="AP535">
        <v>0</v>
      </c>
      <c r="AQ535">
        <v>0</v>
      </c>
      <c r="AR535">
        <v>0</v>
      </c>
      <c r="AS535">
        <v>0</v>
      </c>
      <c r="AT535">
        <v>0</v>
      </c>
    </row>
    <row r="536" spans="1:46" x14ac:dyDescent="0.45">
      <c r="A536" t="s">
        <v>10</v>
      </c>
      <c r="B536">
        <v>1</v>
      </c>
      <c r="C536" t="s">
        <v>575</v>
      </c>
      <c r="D536">
        <v>4008</v>
      </c>
      <c r="E536">
        <v>0</v>
      </c>
      <c r="F536">
        <v>0</v>
      </c>
      <c r="G536">
        <v>0</v>
      </c>
      <c r="H536">
        <v>0</v>
      </c>
      <c r="I536">
        <v>0</v>
      </c>
      <c r="J536">
        <v>0</v>
      </c>
      <c r="K536">
        <v>0</v>
      </c>
      <c r="L536">
        <v>0</v>
      </c>
      <c r="M536">
        <v>0</v>
      </c>
      <c r="N536">
        <v>0</v>
      </c>
      <c r="O536">
        <v>0</v>
      </c>
      <c r="P536">
        <v>0</v>
      </c>
      <c r="Q536">
        <v>0</v>
      </c>
      <c r="R536">
        <v>0</v>
      </c>
      <c r="S536">
        <v>0</v>
      </c>
      <c r="T536">
        <v>110</v>
      </c>
      <c r="U536">
        <v>88</v>
      </c>
      <c r="V536">
        <v>187</v>
      </c>
      <c r="W536">
        <v>70183</v>
      </c>
      <c r="X536">
        <v>-176</v>
      </c>
      <c r="Y536">
        <v>-450</v>
      </c>
      <c r="Z536">
        <v>-132</v>
      </c>
      <c r="AA536">
        <v>72817</v>
      </c>
      <c r="AB536">
        <v>-1591</v>
      </c>
      <c r="AC536">
        <v>-944</v>
      </c>
      <c r="AD536">
        <v>-1773</v>
      </c>
      <c r="AE536">
        <v>57686</v>
      </c>
      <c r="AF536">
        <v>0</v>
      </c>
      <c r="AG536">
        <v>0</v>
      </c>
      <c r="AH536">
        <v>0</v>
      </c>
      <c r="AI536">
        <v>0</v>
      </c>
      <c r="AJ536">
        <v>0</v>
      </c>
      <c r="AK536">
        <v>0</v>
      </c>
      <c r="AL536">
        <v>0</v>
      </c>
      <c r="AM536">
        <v>0</v>
      </c>
      <c r="AN536">
        <v>0</v>
      </c>
      <c r="AO536">
        <v>0</v>
      </c>
      <c r="AP536">
        <v>0</v>
      </c>
      <c r="AQ536">
        <v>0</v>
      </c>
      <c r="AR536">
        <v>0</v>
      </c>
      <c r="AS536">
        <v>0</v>
      </c>
      <c r="AT536">
        <v>0</v>
      </c>
    </row>
    <row r="537" spans="1:46" x14ac:dyDescent="0.45">
      <c r="A537" t="s">
        <v>10</v>
      </c>
      <c r="B537">
        <v>1</v>
      </c>
      <c r="C537" t="s">
        <v>575</v>
      </c>
      <c r="D537">
        <v>4009</v>
      </c>
      <c r="E537">
        <v>0</v>
      </c>
      <c r="F537">
        <v>0</v>
      </c>
      <c r="G537">
        <v>0</v>
      </c>
      <c r="H537">
        <v>0</v>
      </c>
      <c r="I537">
        <v>0</v>
      </c>
      <c r="J537">
        <v>0</v>
      </c>
      <c r="K537">
        <v>0</v>
      </c>
      <c r="L537">
        <v>0</v>
      </c>
      <c r="M537">
        <v>0</v>
      </c>
      <c r="N537">
        <v>0</v>
      </c>
      <c r="O537">
        <v>0</v>
      </c>
      <c r="P537">
        <v>0</v>
      </c>
      <c r="Q537">
        <v>0</v>
      </c>
      <c r="R537">
        <v>0</v>
      </c>
      <c r="S537">
        <v>0</v>
      </c>
      <c r="T537">
        <v>72</v>
      </c>
      <c r="U537">
        <v>58</v>
      </c>
      <c r="V537">
        <v>123</v>
      </c>
      <c r="W537">
        <v>46142</v>
      </c>
      <c r="X537">
        <v>-115</v>
      </c>
      <c r="Y537">
        <v>-296</v>
      </c>
      <c r="Z537">
        <v>-87</v>
      </c>
      <c r="AA537">
        <v>47874</v>
      </c>
      <c r="AB537">
        <v>-1046</v>
      </c>
      <c r="AC537">
        <v>-620</v>
      </c>
      <c r="AD537">
        <v>-1165</v>
      </c>
      <c r="AE537">
        <v>37924</v>
      </c>
      <c r="AF537">
        <v>0</v>
      </c>
      <c r="AG537">
        <v>0</v>
      </c>
      <c r="AH537">
        <v>0</v>
      </c>
      <c r="AI537">
        <v>0</v>
      </c>
      <c r="AJ537">
        <v>0</v>
      </c>
      <c r="AK537">
        <v>0</v>
      </c>
      <c r="AL537">
        <v>0</v>
      </c>
      <c r="AM537">
        <v>0</v>
      </c>
      <c r="AN537">
        <v>0</v>
      </c>
      <c r="AO537">
        <v>0</v>
      </c>
      <c r="AP537">
        <v>0</v>
      </c>
      <c r="AQ537">
        <v>0</v>
      </c>
      <c r="AR537">
        <v>0</v>
      </c>
      <c r="AS537">
        <v>0</v>
      </c>
      <c r="AT537">
        <v>0</v>
      </c>
    </row>
    <row r="538" spans="1:46" x14ac:dyDescent="0.45">
      <c r="A538" t="s">
        <v>10</v>
      </c>
      <c r="B538">
        <v>1</v>
      </c>
      <c r="C538" t="s">
        <v>575</v>
      </c>
      <c r="D538">
        <v>4010</v>
      </c>
      <c r="E538">
        <v>0</v>
      </c>
      <c r="F538">
        <v>0</v>
      </c>
      <c r="G538">
        <v>0</v>
      </c>
      <c r="H538">
        <v>0</v>
      </c>
      <c r="I538">
        <v>0</v>
      </c>
      <c r="J538">
        <v>0</v>
      </c>
      <c r="K538">
        <v>0</v>
      </c>
      <c r="L538">
        <v>0</v>
      </c>
      <c r="M538">
        <v>0</v>
      </c>
      <c r="N538">
        <v>0</v>
      </c>
      <c r="O538">
        <v>0</v>
      </c>
      <c r="P538">
        <v>0</v>
      </c>
      <c r="Q538">
        <v>0</v>
      </c>
      <c r="R538">
        <v>0</v>
      </c>
      <c r="S538">
        <v>0</v>
      </c>
      <c r="T538">
        <v>0</v>
      </c>
      <c r="U538">
        <v>0</v>
      </c>
      <c r="V538">
        <v>0</v>
      </c>
      <c r="W538">
        <v>0</v>
      </c>
      <c r="X538">
        <v>0</v>
      </c>
      <c r="Y538">
        <v>0</v>
      </c>
      <c r="Z538">
        <v>0</v>
      </c>
      <c r="AA538">
        <v>0</v>
      </c>
      <c r="AB538">
        <v>0</v>
      </c>
      <c r="AC538">
        <v>0</v>
      </c>
      <c r="AD538">
        <v>0</v>
      </c>
      <c r="AE538">
        <v>60000</v>
      </c>
      <c r="AF538">
        <v>0</v>
      </c>
      <c r="AG538">
        <v>0</v>
      </c>
      <c r="AH538">
        <v>0</v>
      </c>
      <c r="AI538">
        <v>0</v>
      </c>
      <c r="AJ538">
        <v>0</v>
      </c>
      <c r="AK538">
        <v>0</v>
      </c>
      <c r="AL538">
        <v>0</v>
      </c>
      <c r="AM538">
        <v>0</v>
      </c>
      <c r="AN538">
        <v>0</v>
      </c>
      <c r="AO538">
        <v>0</v>
      </c>
      <c r="AP538">
        <v>0</v>
      </c>
      <c r="AQ538">
        <v>0</v>
      </c>
      <c r="AR538">
        <v>0</v>
      </c>
      <c r="AS538">
        <v>0</v>
      </c>
      <c r="AT538">
        <v>0</v>
      </c>
    </row>
    <row r="539" spans="1:46" x14ac:dyDescent="0.45">
      <c r="A539" t="s">
        <v>10</v>
      </c>
      <c r="B539">
        <v>1</v>
      </c>
      <c r="C539" t="s">
        <v>575</v>
      </c>
      <c r="D539">
        <v>4015</v>
      </c>
      <c r="E539">
        <v>0</v>
      </c>
      <c r="F539">
        <v>0</v>
      </c>
      <c r="G539">
        <v>0</v>
      </c>
      <c r="H539">
        <v>0</v>
      </c>
      <c r="I539">
        <v>0</v>
      </c>
      <c r="J539">
        <v>0</v>
      </c>
      <c r="K539">
        <v>0</v>
      </c>
      <c r="L539">
        <v>0</v>
      </c>
      <c r="M539">
        <v>0</v>
      </c>
      <c r="N539">
        <v>0</v>
      </c>
      <c r="O539">
        <v>0</v>
      </c>
      <c r="P539">
        <v>0</v>
      </c>
      <c r="Q539">
        <v>0</v>
      </c>
      <c r="R539">
        <v>0</v>
      </c>
      <c r="S539">
        <v>0</v>
      </c>
      <c r="T539">
        <v>0</v>
      </c>
      <c r="U539">
        <v>0</v>
      </c>
      <c r="V539">
        <v>2912</v>
      </c>
      <c r="W539">
        <v>0</v>
      </c>
      <c r="X539">
        <v>0</v>
      </c>
      <c r="Y539">
        <v>1588</v>
      </c>
      <c r="Z539">
        <v>0</v>
      </c>
      <c r="AA539">
        <v>0</v>
      </c>
      <c r="AB539">
        <v>0</v>
      </c>
      <c r="AC539">
        <v>0</v>
      </c>
      <c r="AD539">
        <v>0</v>
      </c>
      <c r="AE539">
        <v>0</v>
      </c>
      <c r="AF539">
        <v>0</v>
      </c>
      <c r="AG539">
        <v>0</v>
      </c>
      <c r="AH539">
        <v>0</v>
      </c>
      <c r="AI539">
        <v>0</v>
      </c>
      <c r="AJ539">
        <v>0</v>
      </c>
      <c r="AK539">
        <v>0</v>
      </c>
      <c r="AL539">
        <v>0</v>
      </c>
      <c r="AM539">
        <v>0</v>
      </c>
      <c r="AN539">
        <v>0</v>
      </c>
      <c r="AO539">
        <v>0</v>
      </c>
      <c r="AP539">
        <v>0</v>
      </c>
      <c r="AQ539">
        <v>0</v>
      </c>
      <c r="AR539">
        <v>0</v>
      </c>
      <c r="AS539">
        <v>0</v>
      </c>
      <c r="AT539">
        <v>0</v>
      </c>
    </row>
    <row r="540" spans="1:46" x14ac:dyDescent="0.45">
      <c r="A540" t="s">
        <v>10</v>
      </c>
      <c r="B540">
        <v>1</v>
      </c>
      <c r="C540" t="s">
        <v>575</v>
      </c>
      <c r="D540">
        <v>4020</v>
      </c>
      <c r="E540">
        <v>0</v>
      </c>
      <c r="F540">
        <v>0</v>
      </c>
      <c r="G540">
        <v>0</v>
      </c>
      <c r="H540">
        <v>0</v>
      </c>
      <c r="I540">
        <v>0</v>
      </c>
      <c r="J540">
        <v>0</v>
      </c>
      <c r="K540">
        <v>0</v>
      </c>
      <c r="L540">
        <v>0</v>
      </c>
      <c r="M540">
        <v>0</v>
      </c>
      <c r="N540">
        <v>0</v>
      </c>
      <c r="O540">
        <v>0</v>
      </c>
      <c r="P540">
        <v>0</v>
      </c>
      <c r="Q540">
        <v>0</v>
      </c>
      <c r="R540">
        <v>0</v>
      </c>
      <c r="S540">
        <v>0</v>
      </c>
      <c r="T540">
        <v>0</v>
      </c>
      <c r="U540">
        <v>0</v>
      </c>
      <c r="V540">
        <v>0</v>
      </c>
      <c r="W540">
        <v>0</v>
      </c>
      <c r="X540">
        <v>0</v>
      </c>
      <c r="Y540">
        <v>5703</v>
      </c>
      <c r="Z540">
        <v>0</v>
      </c>
      <c r="AA540">
        <v>0</v>
      </c>
      <c r="AB540">
        <v>0</v>
      </c>
      <c r="AC540">
        <v>4297</v>
      </c>
      <c r="AD540">
        <v>0</v>
      </c>
      <c r="AE540">
        <v>0</v>
      </c>
      <c r="AF540">
        <v>0</v>
      </c>
      <c r="AG540">
        <v>0</v>
      </c>
      <c r="AH540">
        <v>0</v>
      </c>
      <c r="AI540">
        <v>0</v>
      </c>
      <c r="AJ540">
        <v>0</v>
      </c>
      <c r="AK540">
        <v>0</v>
      </c>
      <c r="AL540">
        <v>0</v>
      </c>
      <c r="AM540">
        <v>0</v>
      </c>
      <c r="AN540">
        <v>0</v>
      </c>
      <c r="AO540">
        <v>0</v>
      </c>
      <c r="AP540">
        <v>0</v>
      </c>
      <c r="AQ540">
        <v>0</v>
      </c>
      <c r="AR540">
        <v>0</v>
      </c>
      <c r="AS540">
        <v>0</v>
      </c>
      <c r="AT540">
        <v>0</v>
      </c>
    </row>
    <row r="541" spans="1:46" x14ac:dyDescent="0.45">
      <c r="A541" t="s">
        <v>10</v>
      </c>
      <c r="B541">
        <v>1</v>
      </c>
      <c r="C541" t="s">
        <v>575</v>
      </c>
      <c r="D541">
        <v>4021</v>
      </c>
      <c r="E541">
        <v>0</v>
      </c>
      <c r="F541">
        <v>0</v>
      </c>
      <c r="G541">
        <v>0</v>
      </c>
      <c r="H541">
        <v>0</v>
      </c>
      <c r="I541">
        <v>0</v>
      </c>
      <c r="J541">
        <v>0</v>
      </c>
      <c r="K541">
        <v>0</v>
      </c>
      <c r="L541">
        <v>0</v>
      </c>
      <c r="M541">
        <v>0</v>
      </c>
      <c r="N541">
        <v>0</v>
      </c>
      <c r="O541">
        <v>0</v>
      </c>
      <c r="P541">
        <v>0</v>
      </c>
      <c r="Q541">
        <v>0</v>
      </c>
      <c r="R541">
        <v>0</v>
      </c>
      <c r="S541">
        <v>0</v>
      </c>
      <c r="T541">
        <v>0</v>
      </c>
      <c r="U541">
        <v>0</v>
      </c>
      <c r="V541">
        <v>0</v>
      </c>
      <c r="W541">
        <v>0</v>
      </c>
      <c r="X541">
        <v>0</v>
      </c>
      <c r="Y541">
        <v>3111</v>
      </c>
      <c r="Z541">
        <v>0</v>
      </c>
      <c r="AA541">
        <v>0</v>
      </c>
      <c r="AB541">
        <v>0</v>
      </c>
      <c r="AC541">
        <v>389</v>
      </c>
      <c r="AD541">
        <v>0</v>
      </c>
      <c r="AE541">
        <v>0</v>
      </c>
      <c r="AF541">
        <v>0</v>
      </c>
      <c r="AG541">
        <v>0</v>
      </c>
      <c r="AH541">
        <v>0</v>
      </c>
      <c r="AI541">
        <v>0</v>
      </c>
      <c r="AJ541">
        <v>0</v>
      </c>
      <c r="AK541">
        <v>0</v>
      </c>
      <c r="AL541">
        <v>0</v>
      </c>
      <c r="AM541">
        <v>0</v>
      </c>
      <c r="AN541">
        <v>0</v>
      </c>
      <c r="AO541">
        <v>0</v>
      </c>
      <c r="AP541">
        <v>0</v>
      </c>
      <c r="AQ541">
        <v>0</v>
      </c>
      <c r="AR541">
        <v>0</v>
      </c>
      <c r="AS541">
        <v>0</v>
      </c>
      <c r="AT541">
        <v>0</v>
      </c>
    </row>
    <row r="542" spans="1:46" x14ac:dyDescent="0.45">
      <c r="A542" t="s">
        <v>10</v>
      </c>
      <c r="B542">
        <v>1</v>
      </c>
      <c r="C542" t="s">
        <v>575</v>
      </c>
      <c r="D542">
        <v>4022</v>
      </c>
      <c r="E542">
        <v>0</v>
      </c>
      <c r="F542">
        <v>0</v>
      </c>
      <c r="G542">
        <v>0</v>
      </c>
      <c r="H542">
        <v>0</v>
      </c>
      <c r="I542">
        <v>0</v>
      </c>
      <c r="J542">
        <v>0</v>
      </c>
      <c r="K542">
        <v>0</v>
      </c>
      <c r="L542">
        <v>0</v>
      </c>
      <c r="M542">
        <v>0</v>
      </c>
      <c r="N542">
        <v>0</v>
      </c>
      <c r="O542">
        <v>0</v>
      </c>
      <c r="P542">
        <v>0</v>
      </c>
      <c r="Q542">
        <v>0</v>
      </c>
      <c r="R542">
        <v>0</v>
      </c>
      <c r="S542">
        <v>0</v>
      </c>
      <c r="T542">
        <v>0</v>
      </c>
      <c r="U542">
        <v>0</v>
      </c>
      <c r="V542">
        <v>0</v>
      </c>
      <c r="W542">
        <v>0</v>
      </c>
      <c r="X542">
        <v>0</v>
      </c>
      <c r="Y542">
        <v>1387</v>
      </c>
      <c r="Z542">
        <v>0</v>
      </c>
      <c r="AA542">
        <v>0</v>
      </c>
      <c r="AB542">
        <v>0</v>
      </c>
      <c r="AC542">
        <v>693</v>
      </c>
      <c r="AD542">
        <v>0</v>
      </c>
      <c r="AE542">
        <v>0</v>
      </c>
      <c r="AF542">
        <v>0</v>
      </c>
      <c r="AG542">
        <v>0</v>
      </c>
      <c r="AH542">
        <v>0</v>
      </c>
      <c r="AI542">
        <v>0</v>
      </c>
      <c r="AJ542">
        <v>0</v>
      </c>
      <c r="AK542">
        <v>0</v>
      </c>
      <c r="AL542">
        <v>0</v>
      </c>
      <c r="AM542">
        <v>0</v>
      </c>
      <c r="AN542">
        <v>0</v>
      </c>
      <c r="AO542">
        <v>0</v>
      </c>
      <c r="AP542">
        <v>0</v>
      </c>
      <c r="AQ542">
        <v>0</v>
      </c>
      <c r="AR542">
        <v>0</v>
      </c>
      <c r="AS542">
        <v>0</v>
      </c>
      <c r="AT542">
        <v>0</v>
      </c>
    </row>
    <row r="543" spans="1:46" x14ac:dyDescent="0.45">
      <c r="A543" t="s">
        <v>10</v>
      </c>
      <c r="B543">
        <v>1</v>
      </c>
      <c r="C543" t="s">
        <v>575</v>
      </c>
      <c r="D543">
        <v>4023</v>
      </c>
      <c r="E543">
        <v>0</v>
      </c>
      <c r="F543">
        <v>0</v>
      </c>
      <c r="G543">
        <v>0</v>
      </c>
      <c r="H543">
        <v>0</v>
      </c>
      <c r="I543">
        <v>0</v>
      </c>
      <c r="J543">
        <v>0</v>
      </c>
      <c r="K543">
        <v>0</v>
      </c>
      <c r="L543">
        <v>0</v>
      </c>
      <c r="M543">
        <v>0</v>
      </c>
      <c r="N543">
        <v>0</v>
      </c>
      <c r="O543">
        <v>0</v>
      </c>
      <c r="P543">
        <v>0</v>
      </c>
      <c r="Q543">
        <v>0</v>
      </c>
      <c r="R543">
        <v>0</v>
      </c>
      <c r="S543">
        <v>0</v>
      </c>
      <c r="T543">
        <v>0</v>
      </c>
      <c r="U543">
        <v>0</v>
      </c>
      <c r="V543">
        <v>0</v>
      </c>
      <c r="W543">
        <v>0</v>
      </c>
      <c r="X543">
        <v>0</v>
      </c>
      <c r="Y543">
        <v>2333</v>
      </c>
      <c r="Z543">
        <v>0</v>
      </c>
      <c r="AA543">
        <v>0</v>
      </c>
      <c r="AB543">
        <v>0</v>
      </c>
      <c r="AC543">
        <v>1167</v>
      </c>
      <c r="AD543">
        <v>0</v>
      </c>
      <c r="AE543">
        <v>0</v>
      </c>
      <c r="AF543">
        <v>0</v>
      </c>
      <c r="AG543">
        <v>0</v>
      </c>
      <c r="AH543">
        <v>0</v>
      </c>
      <c r="AI543">
        <v>0</v>
      </c>
      <c r="AJ543">
        <v>0</v>
      </c>
      <c r="AK543">
        <v>0</v>
      </c>
      <c r="AL543">
        <v>0</v>
      </c>
      <c r="AM543">
        <v>0</v>
      </c>
      <c r="AN543">
        <v>0</v>
      </c>
      <c r="AO543">
        <v>0</v>
      </c>
      <c r="AP543">
        <v>0</v>
      </c>
      <c r="AQ543">
        <v>0</v>
      </c>
      <c r="AR543">
        <v>0</v>
      </c>
      <c r="AS543">
        <v>0</v>
      </c>
      <c r="AT543">
        <v>0</v>
      </c>
    </row>
    <row r="544" spans="1:46" x14ac:dyDescent="0.45">
      <c r="A544" t="s">
        <v>10</v>
      </c>
      <c r="B544">
        <v>1</v>
      </c>
      <c r="C544" t="s">
        <v>575</v>
      </c>
      <c r="D544">
        <v>4025</v>
      </c>
      <c r="E544">
        <v>0</v>
      </c>
      <c r="F544">
        <v>0</v>
      </c>
      <c r="G544">
        <v>0</v>
      </c>
      <c r="H544">
        <v>0</v>
      </c>
      <c r="I544">
        <v>0</v>
      </c>
      <c r="J544">
        <v>0</v>
      </c>
      <c r="K544">
        <v>0</v>
      </c>
      <c r="L544">
        <v>0</v>
      </c>
      <c r="M544">
        <v>0</v>
      </c>
      <c r="N544">
        <v>0</v>
      </c>
      <c r="O544">
        <v>0</v>
      </c>
      <c r="P544">
        <v>0</v>
      </c>
      <c r="Q544">
        <v>0</v>
      </c>
      <c r="R544">
        <v>0</v>
      </c>
      <c r="S544">
        <v>0</v>
      </c>
      <c r="T544">
        <v>0</v>
      </c>
      <c r="U544">
        <v>0</v>
      </c>
      <c r="V544">
        <v>5000</v>
      </c>
      <c r="W544">
        <v>0</v>
      </c>
      <c r="X544">
        <v>0</v>
      </c>
      <c r="Y544">
        <v>0</v>
      </c>
      <c r="Z544">
        <v>0</v>
      </c>
      <c r="AA544">
        <v>0</v>
      </c>
      <c r="AB544">
        <v>0</v>
      </c>
      <c r="AC544">
        <v>0</v>
      </c>
      <c r="AD544">
        <v>0</v>
      </c>
      <c r="AE544">
        <v>0</v>
      </c>
      <c r="AF544">
        <v>0</v>
      </c>
      <c r="AG544">
        <v>0</v>
      </c>
      <c r="AH544">
        <v>0</v>
      </c>
      <c r="AI544">
        <v>0</v>
      </c>
      <c r="AJ544">
        <v>0</v>
      </c>
      <c r="AK544">
        <v>0</v>
      </c>
      <c r="AL544">
        <v>0</v>
      </c>
      <c r="AM544">
        <v>0</v>
      </c>
      <c r="AN544">
        <v>0</v>
      </c>
      <c r="AO544">
        <v>0</v>
      </c>
      <c r="AP544">
        <v>0</v>
      </c>
      <c r="AQ544">
        <v>0</v>
      </c>
      <c r="AR544">
        <v>0</v>
      </c>
      <c r="AS544">
        <v>0</v>
      </c>
      <c r="AT544">
        <v>0</v>
      </c>
    </row>
    <row r="545" spans="1:46" x14ac:dyDescent="0.45">
      <c r="A545" t="s">
        <v>10</v>
      </c>
      <c r="B545">
        <v>1</v>
      </c>
      <c r="C545" t="s">
        <v>575</v>
      </c>
      <c r="D545">
        <v>4030</v>
      </c>
      <c r="E545">
        <v>0</v>
      </c>
      <c r="F545">
        <v>0</v>
      </c>
      <c r="G545">
        <v>0</v>
      </c>
      <c r="H545">
        <v>0</v>
      </c>
      <c r="I545">
        <v>0</v>
      </c>
      <c r="J545">
        <v>0</v>
      </c>
      <c r="K545">
        <v>0</v>
      </c>
      <c r="L545">
        <v>0</v>
      </c>
      <c r="M545">
        <v>0</v>
      </c>
      <c r="N545">
        <v>0</v>
      </c>
      <c r="O545">
        <v>0</v>
      </c>
      <c r="P545">
        <v>0</v>
      </c>
      <c r="Q545">
        <v>0</v>
      </c>
      <c r="R545">
        <v>0</v>
      </c>
      <c r="S545">
        <v>0</v>
      </c>
      <c r="T545">
        <v>0</v>
      </c>
      <c r="U545">
        <v>0</v>
      </c>
      <c r="V545">
        <v>0</v>
      </c>
      <c r="W545">
        <v>128</v>
      </c>
      <c r="X545">
        <v>0</v>
      </c>
      <c r="Y545">
        <v>0</v>
      </c>
      <c r="Z545">
        <v>0</v>
      </c>
      <c r="AA545">
        <v>0</v>
      </c>
      <c r="AB545">
        <v>0</v>
      </c>
      <c r="AC545">
        <v>372</v>
      </c>
      <c r="AD545">
        <v>0</v>
      </c>
      <c r="AE545">
        <v>0</v>
      </c>
      <c r="AF545">
        <v>0</v>
      </c>
      <c r="AG545">
        <v>0</v>
      </c>
      <c r="AH545">
        <v>0</v>
      </c>
      <c r="AI545">
        <v>0</v>
      </c>
      <c r="AJ545">
        <v>0</v>
      </c>
      <c r="AK545">
        <v>0</v>
      </c>
      <c r="AL545">
        <v>0</v>
      </c>
      <c r="AM545">
        <v>0</v>
      </c>
      <c r="AN545">
        <v>0</v>
      </c>
      <c r="AO545">
        <v>0</v>
      </c>
      <c r="AP545">
        <v>0</v>
      </c>
      <c r="AQ545">
        <v>0</v>
      </c>
      <c r="AR545">
        <v>0</v>
      </c>
      <c r="AS545">
        <v>0</v>
      </c>
      <c r="AT545">
        <v>0</v>
      </c>
    </row>
    <row r="546" spans="1:46" x14ac:dyDescent="0.45">
      <c r="A546" t="s">
        <v>10</v>
      </c>
      <c r="B546">
        <v>1</v>
      </c>
      <c r="C546" t="s">
        <v>575</v>
      </c>
      <c r="D546">
        <v>4033</v>
      </c>
      <c r="E546">
        <v>0</v>
      </c>
      <c r="F546">
        <v>0</v>
      </c>
      <c r="G546">
        <v>0</v>
      </c>
      <c r="H546">
        <v>0</v>
      </c>
      <c r="I546">
        <v>0</v>
      </c>
      <c r="J546">
        <v>0</v>
      </c>
      <c r="K546">
        <v>0</v>
      </c>
      <c r="L546">
        <v>0</v>
      </c>
      <c r="M546">
        <v>0</v>
      </c>
      <c r="N546">
        <v>0</v>
      </c>
      <c r="O546">
        <v>0</v>
      </c>
      <c r="P546">
        <v>0</v>
      </c>
      <c r="Q546">
        <v>0</v>
      </c>
      <c r="R546">
        <v>0</v>
      </c>
      <c r="S546">
        <v>0</v>
      </c>
      <c r="T546">
        <v>1338</v>
      </c>
      <c r="U546">
        <v>1338</v>
      </c>
      <c r="V546">
        <v>1338</v>
      </c>
      <c r="W546">
        <v>1338</v>
      </c>
      <c r="X546">
        <v>1338</v>
      </c>
      <c r="Y546">
        <v>1338</v>
      </c>
      <c r="Z546">
        <v>1338</v>
      </c>
      <c r="AA546">
        <v>1338</v>
      </c>
      <c r="AB546">
        <v>1338</v>
      </c>
      <c r="AC546">
        <v>1338</v>
      </c>
      <c r="AD546">
        <v>1338</v>
      </c>
      <c r="AE546">
        <v>1342</v>
      </c>
      <c r="AF546">
        <v>0</v>
      </c>
      <c r="AG546">
        <v>0</v>
      </c>
      <c r="AH546">
        <v>0</v>
      </c>
      <c r="AI546">
        <v>0</v>
      </c>
      <c r="AJ546">
        <v>0</v>
      </c>
      <c r="AK546">
        <v>0</v>
      </c>
      <c r="AL546">
        <v>0</v>
      </c>
      <c r="AM546">
        <v>0</v>
      </c>
      <c r="AN546">
        <v>0</v>
      </c>
      <c r="AO546">
        <v>0</v>
      </c>
      <c r="AP546">
        <v>0</v>
      </c>
      <c r="AQ546">
        <v>0</v>
      </c>
      <c r="AR546">
        <v>0</v>
      </c>
      <c r="AS546">
        <v>0</v>
      </c>
      <c r="AT546">
        <v>0</v>
      </c>
    </row>
    <row r="547" spans="1:46" x14ac:dyDescent="0.45">
      <c r="A547" t="s">
        <v>10</v>
      </c>
      <c r="B547">
        <v>1</v>
      </c>
      <c r="C547" t="s">
        <v>575</v>
      </c>
      <c r="D547">
        <v>4035</v>
      </c>
      <c r="E547">
        <v>0</v>
      </c>
      <c r="F547">
        <v>0</v>
      </c>
      <c r="G547">
        <v>0</v>
      </c>
      <c r="H547">
        <v>0</v>
      </c>
      <c r="I547">
        <v>0</v>
      </c>
      <c r="J547">
        <v>0</v>
      </c>
      <c r="K547">
        <v>0</v>
      </c>
      <c r="L547">
        <v>0</v>
      </c>
      <c r="M547">
        <v>0</v>
      </c>
      <c r="N547">
        <v>0</v>
      </c>
      <c r="O547">
        <v>0</v>
      </c>
      <c r="P547">
        <v>0</v>
      </c>
      <c r="Q547">
        <v>0</v>
      </c>
      <c r="R547">
        <v>0</v>
      </c>
      <c r="S547">
        <v>0</v>
      </c>
      <c r="T547">
        <v>0</v>
      </c>
      <c r="U547">
        <v>0</v>
      </c>
      <c r="V547">
        <v>0</v>
      </c>
      <c r="W547">
        <v>0</v>
      </c>
      <c r="X547">
        <v>0</v>
      </c>
      <c r="Y547">
        <v>0</v>
      </c>
      <c r="Z547">
        <v>0</v>
      </c>
      <c r="AA547">
        <v>0</v>
      </c>
      <c r="AB547">
        <v>0</v>
      </c>
      <c r="AC547">
        <v>0</v>
      </c>
      <c r="AD547">
        <v>0</v>
      </c>
      <c r="AE547">
        <v>20000</v>
      </c>
      <c r="AF547">
        <v>0</v>
      </c>
      <c r="AG547">
        <v>0</v>
      </c>
      <c r="AH547">
        <v>0</v>
      </c>
      <c r="AI547">
        <v>0</v>
      </c>
      <c r="AJ547">
        <v>0</v>
      </c>
      <c r="AK547">
        <v>0</v>
      </c>
      <c r="AL547">
        <v>0</v>
      </c>
      <c r="AM547">
        <v>0</v>
      </c>
      <c r="AN547">
        <v>0</v>
      </c>
      <c r="AO547">
        <v>0</v>
      </c>
      <c r="AP547">
        <v>0</v>
      </c>
      <c r="AQ547">
        <v>0</v>
      </c>
      <c r="AR547">
        <v>0</v>
      </c>
      <c r="AS547">
        <v>0</v>
      </c>
      <c r="AT547">
        <v>0</v>
      </c>
    </row>
    <row r="548" spans="1:46" x14ac:dyDescent="0.45">
      <c r="A548" t="s">
        <v>10</v>
      </c>
      <c r="B548">
        <v>1</v>
      </c>
      <c r="C548" t="s">
        <v>575</v>
      </c>
      <c r="D548">
        <v>4041</v>
      </c>
      <c r="E548">
        <v>0</v>
      </c>
      <c r="F548">
        <v>0</v>
      </c>
      <c r="G548">
        <v>0</v>
      </c>
      <c r="H548">
        <v>0</v>
      </c>
      <c r="I548">
        <v>0</v>
      </c>
      <c r="J548">
        <v>0</v>
      </c>
      <c r="K548">
        <v>0</v>
      </c>
      <c r="L548">
        <v>0</v>
      </c>
      <c r="M548">
        <v>0</v>
      </c>
      <c r="N548">
        <v>0</v>
      </c>
      <c r="O548">
        <v>0</v>
      </c>
      <c r="P548">
        <v>0</v>
      </c>
      <c r="Q548">
        <v>0</v>
      </c>
      <c r="R548">
        <v>0</v>
      </c>
      <c r="S548">
        <v>0</v>
      </c>
      <c r="T548">
        <v>1054</v>
      </c>
      <c r="U548">
        <v>0</v>
      </c>
      <c r="V548">
        <v>0</v>
      </c>
      <c r="W548">
        <v>20819</v>
      </c>
      <c r="X548">
        <v>10014</v>
      </c>
      <c r="Y548">
        <v>1054</v>
      </c>
      <c r="Z548">
        <v>1054</v>
      </c>
      <c r="AA548">
        <v>9563</v>
      </c>
      <c r="AB548">
        <v>0</v>
      </c>
      <c r="AC548">
        <v>3162</v>
      </c>
      <c r="AD548">
        <v>2846</v>
      </c>
      <c r="AE548">
        <v>434</v>
      </c>
      <c r="AF548">
        <v>0</v>
      </c>
      <c r="AG548">
        <v>0</v>
      </c>
      <c r="AH548">
        <v>0</v>
      </c>
      <c r="AI548">
        <v>0</v>
      </c>
      <c r="AJ548">
        <v>0</v>
      </c>
      <c r="AK548">
        <v>0</v>
      </c>
      <c r="AL548">
        <v>0</v>
      </c>
      <c r="AM548">
        <v>0</v>
      </c>
      <c r="AN548">
        <v>0</v>
      </c>
      <c r="AO548">
        <v>0</v>
      </c>
      <c r="AP548">
        <v>0</v>
      </c>
      <c r="AQ548">
        <v>0</v>
      </c>
      <c r="AR548">
        <v>0</v>
      </c>
      <c r="AS548">
        <v>0</v>
      </c>
      <c r="AT548">
        <v>0</v>
      </c>
    </row>
    <row r="549" spans="1:46" x14ac:dyDescent="0.45">
      <c r="A549" t="s">
        <v>10</v>
      </c>
      <c r="B549">
        <v>1</v>
      </c>
      <c r="C549" t="s">
        <v>575</v>
      </c>
      <c r="D549">
        <v>4045</v>
      </c>
      <c r="E549">
        <v>0</v>
      </c>
      <c r="F549">
        <v>0</v>
      </c>
      <c r="G549">
        <v>0</v>
      </c>
      <c r="H549">
        <v>0</v>
      </c>
      <c r="I549">
        <v>0</v>
      </c>
      <c r="J549">
        <v>0</v>
      </c>
      <c r="K549">
        <v>0</v>
      </c>
      <c r="L549">
        <v>0</v>
      </c>
      <c r="M549">
        <v>0</v>
      </c>
      <c r="N549">
        <v>0</v>
      </c>
      <c r="O549">
        <v>0</v>
      </c>
      <c r="P549">
        <v>0</v>
      </c>
      <c r="Q549">
        <v>0</v>
      </c>
      <c r="R549">
        <v>0</v>
      </c>
      <c r="S549">
        <v>0</v>
      </c>
      <c r="T549">
        <v>2500</v>
      </c>
      <c r="U549">
        <v>2500</v>
      </c>
      <c r="V549">
        <v>2500</v>
      </c>
      <c r="W549">
        <v>2500</v>
      </c>
      <c r="X549">
        <v>2500</v>
      </c>
      <c r="Y549">
        <v>2500</v>
      </c>
      <c r="Z549">
        <v>2500</v>
      </c>
      <c r="AA549">
        <v>2500</v>
      </c>
      <c r="AB549">
        <v>2500</v>
      </c>
      <c r="AC549">
        <v>2500</v>
      </c>
      <c r="AD549">
        <v>2500</v>
      </c>
      <c r="AE549">
        <v>2500</v>
      </c>
      <c r="AF549">
        <v>0</v>
      </c>
      <c r="AG549">
        <v>0</v>
      </c>
      <c r="AH549">
        <v>0</v>
      </c>
      <c r="AI549">
        <v>0</v>
      </c>
      <c r="AJ549">
        <v>0</v>
      </c>
      <c r="AK549">
        <v>0</v>
      </c>
      <c r="AL549">
        <v>0</v>
      </c>
      <c r="AM549">
        <v>0</v>
      </c>
      <c r="AN549">
        <v>0</v>
      </c>
      <c r="AO549">
        <v>0</v>
      </c>
      <c r="AP549">
        <v>0</v>
      </c>
      <c r="AQ549">
        <v>0</v>
      </c>
      <c r="AR549">
        <v>0</v>
      </c>
      <c r="AS549">
        <v>0</v>
      </c>
      <c r="AT549">
        <v>0</v>
      </c>
    </row>
    <row r="550" spans="1:46" x14ac:dyDescent="0.45">
      <c r="A550" t="s">
        <v>10</v>
      </c>
      <c r="B550">
        <v>1</v>
      </c>
      <c r="C550" t="s">
        <v>575</v>
      </c>
      <c r="D550">
        <v>4046</v>
      </c>
      <c r="E550">
        <v>0</v>
      </c>
      <c r="F550">
        <v>0</v>
      </c>
      <c r="G550">
        <v>0</v>
      </c>
      <c r="H550">
        <v>0</v>
      </c>
      <c r="I550">
        <v>0</v>
      </c>
      <c r="J550">
        <v>0</v>
      </c>
      <c r="K550">
        <v>0</v>
      </c>
      <c r="L550">
        <v>0</v>
      </c>
      <c r="M550">
        <v>0</v>
      </c>
      <c r="N550">
        <v>0</v>
      </c>
      <c r="O550">
        <v>0</v>
      </c>
      <c r="P550">
        <v>0</v>
      </c>
      <c r="Q550">
        <v>0</v>
      </c>
      <c r="R550">
        <v>0</v>
      </c>
      <c r="S550">
        <v>0</v>
      </c>
      <c r="T550">
        <v>0</v>
      </c>
      <c r="U550">
        <v>0</v>
      </c>
      <c r="V550">
        <v>0</v>
      </c>
      <c r="W550">
        <v>221</v>
      </c>
      <c r="X550">
        <v>5213</v>
      </c>
      <c r="Y550">
        <v>2372</v>
      </c>
      <c r="Z550">
        <v>2449</v>
      </c>
      <c r="AA550">
        <v>1931</v>
      </c>
      <c r="AB550">
        <v>221</v>
      </c>
      <c r="AC550">
        <v>717</v>
      </c>
      <c r="AD550">
        <v>48</v>
      </c>
      <c r="AE550">
        <v>828</v>
      </c>
      <c r="AF550">
        <v>0</v>
      </c>
      <c r="AG550">
        <v>0</v>
      </c>
      <c r="AH550">
        <v>0</v>
      </c>
      <c r="AI550">
        <v>0</v>
      </c>
      <c r="AJ550">
        <v>0</v>
      </c>
      <c r="AK550">
        <v>0</v>
      </c>
      <c r="AL550">
        <v>0</v>
      </c>
      <c r="AM550">
        <v>0</v>
      </c>
      <c r="AN550">
        <v>0</v>
      </c>
      <c r="AO550">
        <v>0</v>
      </c>
      <c r="AP550">
        <v>0</v>
      </c>
      <c r="AQ550">
        <v>0</v>
      </c>
      <c r="AR550">
        <v>0</v>
      </c>
      <c r="AS550">
        <v>0</v>
      </c>
      <c r="AT550">
        <v>0</v>
      </c>
    </row>
    <row r="551" spans="1:46" x14ac:dyDescent="0.45">
      <c r="A551" t="s">
        <v>10</v>
      </c>
      <c r="B551">
        <v>1</v>
      </c>
      <c r="C551" t="s">
        <v>575</v>
      </c>
      <c r="D551">
        <v>4050</v>
      </c>
      <c r="E551">
        <v>0</v>
      </c>
      <c r="F551">
        <v>0</v>
      </c>
      <c r="G551">
        <v>0</v>
      </c>
      <c r="H551">
        <v>0</v>
      </c>
      <c r="I551">
        <v>0</v>
      </c>
      <c r="J551">
        <v>0</v>
      </c>
      <c r="K551">
        <v>0</v>
      </c>
      <c r="L551">
        <v>0</v>
      </c>
      <c r="M551">
        <v>0</v>
      </c>
      <c r="N551">
        <v>0</v>
      </c>
      <c r="O551">
        <v>0</v>
      </c>
      <c r="P551">
        <v>0</v>
      </c>
      <c r="Q551">
        <v>0</v>
      </c>
      <c r="R551">
        <v>0</v>
      </c>
      <c r="S551">
        <v>0</v>
      </c>
      <c r="T551">
        <v>271</v>
      </c>
      <c r="U551">
        <v>271</v>
      </c>
      <c r="V551">
        <v>271</v>
      </c>
      <c r="W551">
        <v>271</v>
      </c>
      <c r="X551">
        <v>271</v>
      </c>
      <c r="Y551">
        <v>271</v>
      </c>
      <c r="Z551">
        <v>271</v>
      </c>
      <c r="AA551">
        <v>271</v>
      </c>
      <c r="AB551">
        <v>271</v>
      </c>
      <c r="AC551">
        <v>271</v>
      </c>
      <c r="AD551">
        <v>271</v>
      </c>
      <c r="AE551">
        <v>269</v>
      </c>
      <c r="AF551">
        <v>0</v>
      </c>
      <c r="AG551">
        <v>0</v>
      </c>
      <c r="AH551">
        <v>0</v>
      </c>
      <c r="AI551">
        <v>0</v>
      </c>
      <c r="AJ551">
        <v>0</v>
      </c>
      <c r="AK551">
        <v>0</v>
      </c>
      <c r="AL551">
        <v>0</v>
      </c>
      <c r="AM551">
        <v>0</v>
      </c>
      <c r="AN551">
        <v>0</v>
      </c>
      <c r="AO551">
        <v>0</v>
      </c>
      <c r="AP551">
        <v>0</v>
      </c>
      <c r="AQ551">
        <v>0</v>
      </c>
      <c r="AR551">
        <v>0</v>
      </c>
      <c r="AS551">
        <v>0</v>
      </c>
      <c r="AT551">
        <v>0</v>
      </c>
    </row>
    <row r="552" spans="1:46" x14ac:dyDescent="0.45">
      <c r="A552" t="s">
        <v>10</v>
      </c>
      <c r="B552">
        <v>1</v>
      </c>
      <c r="C552" t="s">
        <v>575</v>
      </c>
      <c r="D552">
        <v>4070</v>
      </c>
      <c r="E552">
        <v>0</v>
      </c>
      <c r="F552">
        <v>0</v>
      </c>
      <c r="G552">
        <v>0</v>
      </c>
      <c r="H552">
        <v>0</v>
      </c>
      <c r="I552">
        <v>0</v>
      </c>
      <c r="J552">
        <v>0</v>
      </c>
      <c r="K552">
        <v>0</v>
      </c>
      <c r="L552">
        <v>0</v>
      </c>
      <c r="M552">
        <v>0</v>
      </c>
      <c r="N552">
        <v>0</v>
      </c>
      <c r="O552">
        <v>0</v>
      </c>
      <c r="P552">
        <v>0</v>
      </c>
      <c r="Q552">
        <v>0</v>
      </c>
      <c r="R552">
        <v>0</v>
      </c>
      <c r="S552">
        <v>0</v>
      </c>
      <c r="T552">
        <v>-251</v>
      </c>
      <c r="U552">
        <v>-505</v>
      </c>
      <c r="V552">
        <v>16</v>
      </c>
      <c r="W552">
        <v>86777</v>
      </c>
      <c r="X552">
        <v>-7720</v>
      </c>
      <c r="Y552">
        <v>-205</v>
      </c>
      <c r="Z552">
        <v>-374</v>
      </c>
      <c r="AA552">
        <v>75406</v>
      </c>
      <c r="AB552">
        <v>20</v>
      </c>
      <c r="AC552">
        <v>-197</v>
      </c>
      <c r="AD552">
        <v>-1632</v>
      </c>
      <c r="AE552">
        <v>18499</v>
      </c>
      <c r="AF552">
        <v>0</v>
      </c>
      <c r="AG552">
        <v>0</v>
      </c>
      <c r="AH552">
        <v>0</v>
      </c>
      <c r="AI552">
        <v>0</v>
      </c>
      <c r="AJ552">
        <v>0</v>
      </c>
      <c r="AK552">
        <v>0</v>
      </c>
      <c r="AL552">
        <v>0</v>
      </c>
      <c r="AM552">
        <v>0</v>
      </c>
      <c r="AN552">
        <v>0</v>
      </c>
      <c r="AO552">
        <v>0</v>
      </c>
      <c r="AP552">
        <v>0</v>
      </c>
      <c r="AQ552">
        <v>0</v>
      </c>
      <c r="AR552">
        <v>0</v>
      </c>
      <c r="AS552">
        <v>0</v>
      </c>
      <c r="AT552">
        <v>0</v>
      </c>
    </row>
    <row r="553" spans="1:46" x14ac:dyDescent="0.45">
      <c r="A553" t="s">
        <v>10</v>
      </c>
      <c r="B553">
        <v>1</v>
      </c>
      <c r="C553" t="s">
        <v>575</v>
      </c>
      <c r="D553">
        <v>4090</v>
      </c>
      <c r="E553">
        <v>0</v>
      </c>
      <c r="F553">
        <v>0</v>
      </c>
      <c r="G553">
        <v>0</v>
      </c>
      <c r="H553">
        <v>0</v>
      </c>
      <c r="I553">
        <v>0</v>
      </c>
      <c r="J553">
        <v>0</v>
      </c>
      <c r="K553">
        <v>0</v>
      </c>
      <c r="L553">
        <v>0</v>
      </c>
      <c r="M553">
        <v>0</v>
      </c>
      <c r="N553">
        <v>0</v>
      </c>
      <c r="O553">
        <v>0</v>
      </c>
      <c r="P553">
        <v>0</v>
      </c>
      <c r="Q553">
        <v>0</v>
      </c>
      <c r="R553">
        <v>0</v>
      </c>
      <c r="S553">
        <v>0</v>
      </c>
      <c r="T553">
        <v>2033</v>
      </c>
      <c r="U553">
        <v>2033</v>
      </c>
      <c r="V553">
        <v>2033</v>
      </c>
      <c r="W553">
        <v>2033</v>
      </c>
      <c r="X553">
        <v>2033</v>
      </c>
      <c r="Y553">
        <v>2033</v>
      </c>
      <c r="Z553">
        <v>2033</v>
      </c>
      <c r="AA553">
        <v>2033</v>
      </c>
      <c r="AB553">
        <v>2033</v>
      </c>
      <c r="AC553">
        <v>2033</v>
      </c>
      <c r="AD553">
        <v>2033</v>
      </c>
      <c r="AE553">
        <v>2037</v>
      </c>
      <c r="AF553">
        <v>0</v>
      </c>
      <c r="AG553">
        <v>0</v>
      </c>
      <c r="AH553">
        <v>0</v>
      </c>
      <c r="AI553">
        <v>0</v>
      </c>
      <c r="AJ553">
        <v>0</v>
      </c>
      <c r="AK553">
        <v>0</v>
      </c>
      <c r="AL553">
        <v>0</v>
      </c>
      <c r="AM553">
        <v>0</v>
      </c>
      <c r="AN553">
        <v>0</v>
      </c>
      <c r="AO553">
        <v>0</v>
      </c>
      <c r="AP553">
        <v>0</v>
      </c>
      <c r="AQ553">
        <v>0</v>
      </c>
      <c r="AR553">
        <v>0</v>
      </c>
      <c r="AS553">
        <v>0</v>
      </c>
      <c r="AT553">
        <v>0</v>
      </c>
    </row>
    <row r="554" spans="1:46" x14ac:dyDescent="0.45">
      <c r="A554" t="s">
        <v>10</v>
      </c>
      <c r="B554">
        <v>1</v>
      </c>
      <c r="C554" t="s">
        <v>575</v>
      </c>
      <c r="D554">
        <v>5001</v>
      </c>
      <c r="E554">
        <v>0</v>
      </c>
      <c r="F554">
        <v>0</v>
      </c>
      <c r="G554">
        <v>0</v>
      </c>
      <c r="H554">
        <v>0</v>
      </c>
      <c r="I554">
        <v>0</v>
      </c>
      <c r="J554">
        <v>0</v>
      </c>
      <c r="K554">
        <v>0</v>
      </c>
      <c r="L554">
        <v>0</v>
      </c>
      <c r="M554">
        <v>0</v>
      </c>
      <c r="N554">
        <v>0</v>
      </c>
      <c r="O554">
        <v>0</v>
      </c>
      <c r="P554">
        <v>0</v>
      </c>
      <c r="Q554">
        <v>0</v>
      </c>
      <c r="R554">
        <v>0</v>
      </c>
      <c r="S554">
        <v>0</v>
      </c>
      <c r="T554">
        <v>18320</v>
      </c>
      <c r="U554">
        <v>17487</v>
      </c>
      <c r="V554">
        <v>19153</v>
      </c>
      <c r="W554">
        <v>17487</v>
      </c>
      <c r="X554">
        <v>18320</v>
      </c>
      <c r="Y554">
        <v>18320</v>
      </c>
      <c r="Z554">
        <v>17487</v>
      </c>
      <c r="AA554">
        <v>19153</v>
      </c>
      <c r="AB554">
        <v>16655</v>
      </c>
      <c r="AC554">
        <v>18320</v>
      </c>
      <c r="AD554">
        <v>17487</v>
      </c>
      <c r="AE554">
        <v>61529</v>
      </c>
      <c r="AF554">
        <v>0</v>
      </c>
      <c r="AG554">
        <v>0</v>
      </c>
      <c r="AH554">
        <v>0</v>
      </c>
      <c r="AI554">
        <v>0</v>
      </c>
      <c r="AJ554">
        <v>0</v>
      </c>
      <c r="AK554">
        <v>0</v>
      </c>
      <c r="AL554">
        <v>0</v>
      </c>
      <c r="AM554">
        <v>0</v>
      </c>
      <c r="AN554">
        <v>0</v>
      </c>
      <c r="AO554">
        <v>0</v>
      </c>
      <c r="AP554">
        <v>0</v>
      </c>
      <c r="AQ554">
        <v>0</v>
      </c>
      <c r="AR554">
        <v>0</v>
      </c>
      <c r="AS554">
        <v>0</v>
      </c>
      <c r="AT554">
        <v>0</v>
      </c>
    </row>
    <row r="555" spans="1:46" x14ac:dyDescent="0.45">
      <c r="A555" t="s">
        <v>10</v>
      </c>
      <c r="B555">
        <v>1</v>
      </c>
      <c r="C555" t="s">
        <v>575</v>
      </c>
      <c r="D555">
        <v>5002</v>
      </c>
      <c r="E555">
        <v>0</v>
      </c>
      <c r="F555">
        <v>0</v>
      </c>
      <c r="G555">
        <v>0</v>
      </c>
      <c r="H555">
        <v>0</v>
      </c>
      <c r="I555">
        <v>0</v>
      </c>
      <c r="J555">
        <v>0</v>
      </c>
      <c r="K555">
        <v>0</v>
      </c>
      <c r="L555">
        <v>0</v>
      </c>
      <c r="M555">
        <v>0</v>
      </c>
      <c r="N555">
        <v>0</v>
      </c>
      <c r="O555">
        <v>0</v>
      </c>
      <c r="P555">
        <v>0</v>
      </c>
      <c r="Q555">
        <v>0</v>
      </c>
      <c r="R555">
        <v>0</v>
      </c>
      <c r="S555">
        <v>0</v>
      </c>
      <c r="T555">
        <v>2049</v>
      </c>
      <c r="U555">
        <v>1956</v>
      </c>
      <c r="V555">
        <v>2142</v>
      </c>
      <c r="W555">
        <v>1956</v>
      </c>
      <c r="X555">
        <v>2049</v>
      </c>
      <c r="Y555">
        <v>2049</v>
      </c>
      <c r="Z555">
        <v>1956</v>
      </c>
      <c r="AA555">
        <v>2142</v>
      </c>
      <c r="AB555">
        <v>1863</v>
      </c>
      <c r="AC555">
        <v>2049</v>
      </c>
      <c r="AD555">
        <v>1956</v>
      </c>
      <c r="AE555">
        <v>6883</v>
      </c>
      <c r="AF555">
        <v>0</v>
      </c>
      <c r="AG555">
        <v>0</v>
      </c>
      <c r="AH555">
        <v>0</v>
      </c>
      <c r="AI555">
        <v>0</v>
      </c>
      <c r="AJ555">
        <v>0</v>
      </c>
      <c r="AK555">
        <v>0</v>
      </c>
      <c r="AL555">
        <v>0</v>
      </c>
      <c r="AM555">
        <v>0</v>
      </c>
      <c r="AN555">
        <v>0</v>
      </c>
      <c r="AO555">
        <v>0</v>
      </c>
      <c r="AP555">
        <v>0</v>
      </c>
      <c r="AQ555">
        <v>0</v>
      </c>
      <c r="AR555">
        <v>0</v>
      </c>
      <c r="AS555">
        <v>0</v>
      </c>
      <c r="AT555">
        <v>0</v>
      </c>
    </row>
    <row r="556" spans="1:46" x14ac:dyDescent="0.45">
      <c r="A556" t="s">
        <v>10</v>
      </c>
      <c r="B556">
        <v>1</v>
      </c>
      <c r="C556" t="s">
        <v>575</v>
      </c>
      <c r="D556">
        <v>5010</v>
      </c>
      <c r="E556">
        <v>0</v>
      </c>
      <c r="F556">
        <v>0</v>
      </c>
      <c r="G556">
        <v>0</v>
      </c>
      <c r="H556">
        <v>0</v>
      </c>
      <c r="I556">
        <v>0</v>
      </c>
      <c r="J556">
        <v>0</v>
      </c>
      <c r="K556">
        <v>0</v>
      </c>
      <c r="L556">
        <v>0</v>
      </c>
      <c r="M556">
        <v>0</v>
      </c>
      <c r="N556">
        <v>0</v>
      </c>
      <c r="O556">
        <v>0</v>
      </c>
      <c r="P556">
        <v>0</v>
      </c>
      <c r="Q556">
        <v>0</v>
      </c>
      <c r="R556">
        <v>0</v>
      </c>
      <c r="S556">
        <v>0</v>
      </c>
      <c r="T556">
        <v>52</v>
      </c>
      <c r="U556">
        <v>52</v>
      </c>
      <c r="V556">
        <v>52</v>
      </c>
      <c r="W556">
        <v>52</v>
      </c>
      <c r="X556">
        <v>52</v>
      </c>
      <c r="Y556">
        <v>52</v>
      </c>
      <c r="Z556">
        <v>52</v>
      </c>
      <c r="AA556">
        <v>52</v>
      </c>
      <c r="AB556">
        <v>52</v>
      </c>
      <c r="AC556">
        <v>52</v>
      </c>
      <c r="AD556">
        <v>52</v>
      </c>
      <c r="AE556">
        <v>53</v>
      </c>
      <c r="AF556">
        <v>0</v>
      </c>
      <c r="AG556">
        <v>0</v>
      </c>
      <c r="AH556">
        <v>0</v>
      </c>
      <c r="AI556">
        <v>0</v>
      </c>
      <c r="AJ556">
        <v>0</v>
      </c>
      <c r="AK556">
        <v>0</v>
      </c>
      <c r="AL556">
        <v>0</v>
      </c>
      <c r="AM556">
        <v>0</v>
      </c>
      <c r="AN556">
        <v>0</v>
      </c>
      <c r="AO556">
        <v>0</v>
      </c>
      <c r="AP556">
        <v>0</v>
      </c>
      <c r="AQ556">
        <v>0</v>
      </c>
      <c r="AR556">
        <v>0</v>
      </c>
      <c r="AS556">
        <v>0</v>
      </c>
      <c r="AT556">
        <v>0</v>
      </c>
    </row>
    <row r="557" spans="1:46" x14ac:dyDescent="0.45">
      <c r="A557" t="s">
        <v>10</v>
      </c>
      <c r="B557">
        <v>1</v>
      </c>
      <c r="C557" t="s">
        <v>575</v>
      </c>
      <c r="D557">
        <v>5011</v>
      </c>
      <c r="E557">
        <v>0</v>
      </c>
      <c r="F557">
        <v>0</v>
      </c>
      <c r="G557">
        <v>0</v>
      </c>
      <c r="H557">
        <v>0</v>
      </c>
      <c r="I557">
        <v>0</v>
      </c>
      <c r="J557">
        <v>0</v>
      </c>
      <c r="K557">
        <v>0</v>
      </c>
      <c r="L557">
        <v>0</v>
      </c>
      <c r="M557">
        <v>0</v>
      </c>
      <c r="N557">
        <v>0</v>
      </c>
      <c r="O557">
        <v>0</v>
      </c>
      <c r="P557">
        <v>0</v>
      </c>
      <c r="Q557">
        <v>0</v>
      </c>
      <c r="R557">
        <v>0</v>
      </c>
      <c r="S557">
        <v>0</v>
      </c>
      <c r="T557">
        <v>52</v>
      </c>
      <c r="U557">
        <v>52</v>
      </c>
      <c r="V557">
        <v>52</v>
      </c>
      <c r="W557">
        <v>52</v>
      </c>
      <c r="X557">
        <v>52</v>
      </c>
      <c r="Y557">
        <v>52</v>
      </c>
      <c r="Z557">
        <v>52</v>
      </c>
      <c r="AA557">
        <v>52</v>
      </c>
      <c r="AB557">
        <v>52</v>
      </c>
      <c r="AC557">
        <v>52</v>
      </c>
      <c r="AD557">
        <v>52</v>
      </c>
      <c r="AE557">
        <v>53</v>
      </c>
      <c r="AF557">
        <v>0</v>
      </c>
      <c r="AG557">
        <v>0</v>
      </c>
      <c r="AH557">
        <v>0</v>
      </c>
      <c r="AI557">
        <v>0</v>
      </c>
      <c r="AJ557">
        <v>0</v>
      </c>
      <c r="AK557">
        <v>0</v>
      </c>
      <c r="AL557">
        <v>0</v>
      </c>
      <c r="AM557">
        <v>0</v>
      </c>
      <c r="AN557">
        <v>0</v>
      </c>
      <c r="AO557">
        <v>0</v>
      </c>
      <c r="AP557">
        <v>0</v>
      </c>
      <c r="AQ557">
        <v>0</v>
      </c>
      <c r="AR557">
        <v>0</v>
      </c>
      <c r="AS557">
        <v>0</v>
      </c>
      <c r="AT557">
        <v>0</v>
      </c>
    </row>
    <row r="558" spans="1:46" x14ac:dyDescent="0.45">
      <c r="A558" t="s">
        <v>10</v>
      </c>
      <c r="B558">
        <v>1</v>
      </c>
      <c r="C558" t="s">
        <v>575</v>
      </c>
      <c r="D558">
        <v>5013</v>
      </c>
      <c r="E558">
        <v>0</v>
      </c>
      <c r="F558">
        <v>0</v>
      </c>
      <c r="G558">
        <v>0</v>
      </c>
      <c r="H558">
        <v>0</v>
      </c>
      <c r="I558">
        <v>0</v>
      </c>
      <c r="J558">
        <v>0</v>
      </c>
      <c r="K558">
        <v>0</v>
      </c>
      <c r="L558">
        <v>0</v>
      </c>
      <c r="M558">
        <v>0</v>
      </c>
      <c r="N558">
        <v>0</v>
      </c>
      <c r="O558">
        <v>0</v>
      </c>
      <c r="P558">
        <v>0</v>
      </c>
      <c r="Q558">
        <v>0</v>
      </c>
      <c r="R558">
        <v>0</v>
      </c>
      <c r="S558">
        <v>0</v>
      </c>
      <c r="T558">
        <v>52</v>
      </c>
      <c r="U558">
        <v>52</v>
      </c>
      <c r="V558">
        <v>52</v>
      </c>
      <c r="W558">
        <v>52</v>
      </c>
      <c r="X558">
        <v>52</v>
      </c>
      <c r="Y558">
        <v>52</v>
      </c>
      <c r="Z558">
        <v>52</v>
      </c>
      <c r="AA558">
        <v>52</v>
      </c>
      <c r="AB558">
        <v>52</v>
      </c>
      <c r="AC558">
        <v>52</v>
      </c>
      <c r="AD558">
        <v>52</v>
      </c>
      <c r="AE558">
        <v>53</v>
      </c>
      <c r="AF558">
        <v>0</v>
      </c>
      <c r="AG558">
        <v>0</v>
      </c>
      <c r="AH558">
        <v>0</v>
      </c>
      <c r="AI558">
        <v>0</v>
      </c>
      <c r="AJ558">
        <v>0</v>
      </c>
      <c r="AK558">
        <v>0</v>
      </c>
      <c r="AL558">
        <v>0</v>
      </c>
      <c r="AM558">
        <v>0</v>
      </c>
      <c r="AN558">
        <v>0</v>
      </c>
      <c r="AO558">
        <v>0</v>
      </c>
      <c r="AP558">
        <v>0</v>
      </c>
      <c r="AQ558">
        <v>0</v>
      </c>
      <c r="AR558">
        <v>0</v>
      </c>
      <c r="AS558">
        <v>0</v>
      </c>
      <c r="AT558">
        <v>0</v>
      </c>
    </row>
    <row r="559" spans="1:46" x14ac:dyDescent="0.45">
      <c r="A559" t="s">
        <v>10</v>
      </c>
      <c r="B559">
        <v>1</v>
      </c>
      <c r="C559" t="s">
        <v>575</v>
      </c>
      <c r="D559">
        <v>5014</v>
      </c>
      <c r="E559">
        <v>0</v>
      </c>
      <c r="F559">
        <v>0</v>
      </c>
      <c r="G559">
        <v>0</v>
      </c>
      <c r="H559">
        <v>0</v>
      </c>
      <c r="I559">
        <v>0</v>
      </c>
      <c r="J559">
        <v>0</v>
      </c>
      <c r="K559">
        <v>0</v>
      </c>
      <c r="L559">
        <v>0</v>
      </c>
      <c r="M559">
        <v>0</v>
      </c>
      <c r="N559">
        <v>0</v>
      </c>
      <c r="O559">
        <v>0</v>
      </c>
      <c r="P559">
        <v>0</v>
      </c>
      <c r="Q559">
        <v>0</v>
      </c>
      <c r="R559">
        <v>0</v>
      </c>
      <c r="S559">
        <v>0</v>
      </c>
      <c r="T559">
        <v>52</v>
      </c>
      <c r="U559">
        <v>52</v>
      </c>
      <c r="V559">
        <v>52</v>
      </c>
      <c r="W559">
        <v>52</v>
      </c>
      <c r="X559">
        <v>52</v>
      </c>
      <c r="Y559">
        <v>52</v>
      </c>
      <c r="Z559">
        <v>52</v>
      </c>
      <c r="AA559">
        <v>52</v>
      </c>
      <c r="AB559">
        <v>52</v>
      </c>
      <c r="AC559">
        <v>52</v>
      </c>
      <c r="AD559">
        <v>52</v>
      </c>
      <c r="AE559">
        <v>53</v>
      </c>
      <c r="AF559">
        <v>0</v>
      </c>
      <c r="AG559">
        <v>0</v>
      </c>
      <c r="AH559">
        <v>0</v>
      </c>
      <c r="AI559">
        <v>0</v>
      </c>
      <c r="AJ559">
        <v>0</v>
      </c>
      <c r="AK559">
        <v>0</v>
      </c>
      <c r="AL559">
        <v>0</v>
      </c>
      <c r="AM559">
        <v>0</v>
      </c>
      <c r="AN559">
        <v>0</v>
      </c>
      <c r="AO559">
        <v>0</v>
      </c>
      <c r="AP559">
        <v>0</v>
      </c>
      <c r="AQ559">
        <v>0</v>
      </c>
      <c r="AR559">
        <v>0</v>
      </c>
      <c r="AS559">
        <v>0</v>
      </c>
      <c r="AT559">
        <v>0</v>
      </c>
    </row>
    <row r="560" spans="1:46" x14ac:dyDescent="0.45">
      <c r="A560" t="s">
        <v>10</v>
      </c>
      <c r="B560">
        <v>1</v>
      </c>
      <c r="C560" t="s">
        <v>575</v>
      </c>
      <c r="D560">
        <v>5020</v>
      </c>
      <c r="E560">
        <v>0</v>
      </c>
      <c r="F560">
        <v>0</v>
      </c>
      <c r="G560">
        <v>0</v>
      </c>
      <c r="H560">
        <v>0</v>
      </c>
      <c r="I560">
        <v>0</v>
      </c>
      <c r="J560">
        <v>0</v>
      </c>
      <c r="K560">
        <v>0</v>
      </c>
      <c r="L560">
        <v>0</v>
      </c>
      <c r="M560">
        <v>0</v>
      </c>
      <c r="N560">
        <v>0</v>
      </c>
      <c r="O560">
        <v>0</v>
      </c>
      <c r="P560">
        <v>0</v>
      </c>
      <c r="Q560">
        <v>0</v>
      </c>
      <c r="R560">
        <v>0</v>
      </c>
      <c r="S560">
        <v>0</v>
      </c>
      <c r="T560">
        <v>52</v>
      </c>
      <c r="U560">
        <v>52</v>
      </c>
      <c r="V560">
        <v>52</v>
      </c>
      <c r="W560">
        <v>52</v>
      </c>
      <c r="X560">
        <v>52</v>
      </c>
      <c r="Y560">
        <v>52</v>
      </c>
      <c r="Z560">
        <v>52</v>
      </c>
      <c r="AA560">
        <v>52</v>
      </c>
      <c r="AB560">
        <v>52</v>
      </c>
      <c r="AC560">
        <v>52</v>
      </c>
      <c r="AD560">
        <v>52</v>
      </c>
      <c r="AE560">
        <v>53</v>
      </c>
      <c r="AF560">
        <v>0</v>
      </c>
      <c r="AG560">
        <v>0</v>
      </c>
      <c r="AH560">
        <v>0</v>
      </c>
      <c r="AI560">
        <v>0</v>
      </c>
      <c r="AJ560">
        <v>0</v>
      </c>
      <c r="AK560">
        <v>0</v>
      </c>
      <c r="AL560">
        <v>0</v>
      </c>
      <c r="AM560">
        <v>0</v>
      </c>
      <c r="AN560">
        <v>0</v>
      </c>
      <c r="AO560">
        <v>0</v>
      </c>
      <c r="AP560">
        <v>0</v>
      </c>
      <c r="AQ560">
        <v>0</v>
      </c>
      <c r="AR560">
        <v>0</v>
      </c>
      <c r="AS560">
        <v>0</v>
      </c>
      <c r="AT560">
        <v>0</v>
      </c>
    </row>
    <row r="561" spans="1:46" x14ac:dyDescent="0.45">
      <c r="A561" t="s">
        <v>10</v>
      </c>
      <c r="B561">
        <v>1</v>
      </c>
      <c r="C561" t="s">
        <v>575</v>
      </c>
      <c r="D561">
        <v>5021</v>
      </c>
      <c r="E561">
        <v>0</v>
      </c>
      <c r="F561">
        <v>0</v>
      </c>
      <c r="G561">
        <v>0</v>
      </c>
      <c r="H561">
        <v>0</v>
      </c>
      <c r="I561">
        <v>0</v>
      </c>
      <c r="J561">
        <v>0</v>
      </c>
      <c r="K561">
        <v>0</v>
      </c>
      <c r="L561">
        <v>0</v>
      </c>
      <c r="M561">
        <v>0</v>
      </c>
      <c r="N561">
        <v>0</v>
      </c>
      <c r="O561">
        <v>0</v>
      </c>
      <c r="P561">
        <v>0</v>
      </c>
      <c r="Q561">
        <v>0</v>
      </c>
      <c r="R561">
        <v>0</v>
      </c>
      <c r="S561">
        <v>0</v>
      </c>
      <c r="T561">
        <v>52</v>
      </c>
      <c r="U561">
        <v>52</v>
      </c>
      <c r="V561">
        <v>52</v>
      </c>
      <c r="W561">
        <v>52</v>
      </c>
      <c r="X561">
        <v>52</v>
      </c>
      <c r="Y561">
        <v>52</v>
      </c>
      <c r="Z561">
        <v>52</v>
      </c>
      <c r="AA561">
        <v>52</v>
      </c>
      <c r="AB561">
        <v>52</v>
      </c>
      <c r="AC561">
        <v>52</v>
      </c>
      <c r="AD561">
        <v>52</v>
      </c>
      <c r="AE561">
        <v>53</v>
      </c>
      <c r="AF561">
        <v>0</v>
      </c>
      <c r="AG561">
        <v>0</v>
      </c>
      <c r="AH561">
        <v>0</v>
      </c>
      <c r="AI561">
        <v>0</v>
      </c>
      <c r="AJ561">
        <v>0</v>
      </c>
      <c r="AK561">
        <v>0</v>
      </c>
      <c r="AL561">
        <v>0</v>
      </c>
      <c r="AM561">
        <v>0</v>
      </c>
      <c r="AN561">
        <v>0</v>
      </c>
      <c r="AO561">
        <v>0</v>
      </c>
      <c r="AP561">
        <v>0</v>
      </c>
      <c r="AQ561">
        <v>0</v>
      </c>
      <c r="AR561">
        <v>0</v>
      </c>
      <c r="AS561">
        <v>0</v>
      </c>
      <c r="AT561">
        <v>0</v>
      </c>
    </row>
    <row r="562" spans="1:46" x14ac:dyDescent="0.45">
      <c r="A562" t="s">
        <v>10</v>
      </c>
      <c r="B562">
        <v>1</v>
      </c>
      <c r="C562" t="s">
        <v>575</v>
      </c>
      <c r="D562">
        <v>5022</v>
      </c>
      <c r="E562">
        <v>0</v>
      </c>
      <c r="F562">
        <v>0</v>
      </c>
      <c r="G562">
        <v>0</v>
      </c>
      <c r="H562">
        <v>0</v>
      </c>
      <c r="I562">
        <v>0</v>
      </c>
      <c r="J562">
        <v>0</v>
      </c>
      <c r="K562">
        <v>0</v>
      </c>
      <c r="L562">
        <v>0</v>
      </c>
      <c r="M562">
        <v>0</v>
      </c>
      <c r="N562">
        <v>0</v>
      </c>
      <c r="O562">
        <v>0</v>
      </c>
      <c r="P562">
        <v>0</v>
      </c>
      <c r="Q562">
        <v>0</v>
      </c>
      <c r="R562">
        <v>0</v>
      </c>
      <c r="S562">
        <v>0</v>
      </c>
      <c r="T562">
        <v>52</v>
      </c>
      <c r="U562">
        <v>52</v>
      </c>
      <c r="V562">
        <v>52</v>
      </c>
      <c r="W562">
        <v>52</v>
      </c>
      <c r="X562">
        <v>52</v>
      </c>
      <c r="Y562">
        <v>52</v>
      </c>
      <c r="Z562">
        <v>52</v>
      </c>
      <c r="AA562">
        <v>52</v>
      </c>
      <c r="AB562">
        <v>52</v>
      </c>
      <c r="AC562">
        <v>52</v>
      </c>
      <c r="AD562">
        <v>52</v>
      </c>
      <c r="AE562">
        <v>53</v>
      </c>
      <c r="AF562">
        <v>0</v>
      </c>
      <c r="AG562">
        <v>0</v>
      </c>
      <c r="AH562">
        <v>0</v>
      </c>
      <c r="AI562">
        <v>0</v>
      </c>
      <c r="AJ562">
        <v>0</v>
      </c>
      <c r="AK562">
        <v>0</v>
      </c>
      <c r="AL562">
        <v>0</v>
      </c>
      <c r="AM562">
        <v>0</v>
      </c>
      <c r="AN562">
        <v>0</v>
      </c>
      <c r="AO562">
        <v>0</v>
      </c>
      <c r="AP562">
        <v>0</v>
      </c>
      <c r="AQ562">
        <v>0</v>
      </c>
      <c r="AR562">
        <v>0</v>
      </c>
      <c r="AS562">
        <v>0</v>
      </c>
      <c r="AT562">
        <v>0</v>
      </c>
    </row>
    <row r="563" spans="1:46" x14ac:dyDescent="0.45">
      <c r="A563" t="s">
        <v>10</v>
      </c>
      <c r="B563">
        <v>1</v>
      </c>
      <c r="C563" t="s">
        <v>575</v>
      </c>
      <c r="D563">
        <v>5023</v>
      </c>
      <c r="E563">
        <v>0</v>
      </c>
      <c r="F563">
        <v>0</v>
      </c>
      <c r="G563">
        <v>0</v>
      </c>
      <c r="H563">
        <v>0</v>
      </c>
      <c r="I563">
        <v>0</v>
      </c>
      <c r="J563">
        <v>0</v>
      </c>
      <c r="K563">
        <v>0</v>
      </c>
      <c r="L563">
        <v>0</v>
      </c>
      <c r="M563">
        <v>0</v>
      </c>
      <c r="N563">
        <v>0</v>
      </c>
      <c r="O563">
        <v>0</v>
      </c>
      <c r="P563">
        <v>0</v>
      </c>
      <c r="Q563">
        <v>0</v>
      </c>
      <c r="R563">
        <v>0</v>
      </c>
      <c r="S563">
        <v>0</v>
      </c>
      <c r="T563">
        <v>52</v>
      </c>
      <c r="U563">
        <v>52</v>
      </c>
      <c r="V563">
        <v>52</v>
      </c>
      <c r="W563">
        <v>52</v>
      </c>
      <c r="X563">
        <v>52</v>
      </c>
      <c r="Y563">
        <v>52</v>
      </c>
      <c r="Z563">
        <v>52</v>
      </c>
      <c r="AA563">
        <v>52</v>
      </c>
      <c r="AB563">
        <v>52</v>
      </c>
      <c r="AC563">
        <v>52</v>
      </c>
      <c r="AD563">
        <v>52</v>
      </c>
      <c r="AE563">
        <v>53</v>
      </c>
      <c r="AF563">
        <v>0</v>
      </c>
      <c r="AG563">
        <v>0</v>
      </c>
      <c r="AH563">
        <v>0</v>
      </c>
      <c r="AI563">
        <v>0</v>
      </c>
      <c r="AJ563">
        <v>0</v>
      </c>
      <c r="AK563">
        <v>0</v>
      </c>
      <c r="AL563">
        <v>0</v>
      </c>
      <c r="AM563">
        <v>0</v>
      </c>
      <c r="AN563">
        <v>0</v>
      </c>
      <c r="AO563">
        <v>0</v>
      </c>
      <c r="AP563">
        <v>0</v>
      </c>
      <c r="AQ563">
        <v>0</v>
      </c>
      <c r="AR563">
        <v>0</v>
      </c>
      <c r="AS563">
        <v>0</v>
      </c>
      <c r="AT563">
        <v>0</v>
      </c>
    </row>
    <row r="564" spans="1:46" x14ac:dyDescent="0.45">
      <c r="A564" t="s">
        <v>10</v>
      </c>
      <c r="B564">
        <v>1</v>
      </c>
      <c r="C564" t="s">
        <v>575</v>
      </c>
      <c r="D564">
        <v>5024</v>
      </c>
      <c r="E564">
        <v>0</v>
      </c>
      <c r="F564">
        <v>0</v>
      </c>
      <c r="G564">
        <v>0</v>
      </c>
      <c r="H564">
        <v>0</v>
      </c>
      <c r="I564">
        <v>0</v>
      </c>
      <c r="J564">
        <v>0</v>
      </c>
      <c r="K564">
        <v>0</v>
      </c>
      <c r="L564">
        <v>0</v>
      </c>
      <c r="M564">
        <v>0</v>
      </c>
      <c r="N564">
        <v>0</v>
      </c>
      <c r="O564">
        <v>0</v>
      </c>
      <c r="P564">
        <v>0</v>
      </c>
      <c r="Q564">
        <v>0</v>
      </c>
      <c r="R564">
        <v>0</v>
      </c>
      <c r="S564">
        <v>0</v>
      </c>
      <c r="T564">
        <v>0</v>
      </c>
      <c r="U564">
        <v>62</v>
      </c>
      <c r="V564">
        <v>0</v>
      </c>
      <c r="W564">
        <v>0</v>
      </c>
      <c r="X564">
        <v>0</v>
      </c>
      <c r="Y564">
        <v>75</v>
      </c>
      <c r="Z564">
        <v>30</v>
      </c>
      <c r="AA564">
        <v>0</v>
      </c>
      <c r="AB564">
        <v>0</v>
      </c>
      <c r="AC564">
        <v>140</v>
      </c>
      <c r="AD564">
        <v>145</v>
      </c>
      <c r="AE564">
        <v>48</v>
      </c>
      <c r="AF564">
        <v>0</v>
      </c>
      <c r="AG564">
        <v>0</v>
      </c>
      <c r="AH564">
        <v>0</v>
      </c>
      <c r="AI564">
        <v>0</v>
      </c>
      <c r="AJ564">
        <v>0</v>
      </c>
      <c r="AK564">
        <v>0</v>
      </c>
      <c r="AL564">
        <v>0</v>
      </c>
      <c r="AM564">
        <v>0</v>
      </c>
      <c r="AN564">
        <v>0</v>
      </c>
      <c r="AO564">
        <v>0</v>
      </c>
      <c r="AP564">
        <v>0</v>
      </c>
      <c r="AQ564">
        <v>0</v>
      </c>
      <c r="AR564">
        <v>0</v>
      </c>
      <c r="AS564">
        <v>0</v>
      </c>
      <c r="AT564">
        <v>0</v>
      </c>
    </row>
    <row r="565" spans="1:46" x14ac:dyDescent="0.45">
      <c r="A565" t="s">
        <v>10</v>
      </c>
      <c r="B565">
        <v>1</v>
      </c>
      <c r="C565" t="s">
        <v>575</v>
      </c>
      <c r="D565">
        <v>5025</v>
      </c>
      <c r="E565">
        <v>0</v>
      </c>
      <c r="F565">
        <v>0</v>
      </c>
      <c r="G565">
        <v>0</v>
      </c>
      <c r="H565">
        <v>0</v>
      </c>
      <c r="I565">
        <v>0</v>
      </c>
      <c r="J565">
        <v>0</v>
      </c>
      <c r="K565">
        <v>0</v>
      </c>
      <c r="L565">
        <v>0</v>
      </c>
      <c r="M565">
        <v>0</v>
      </c>
      <c r="N565">
        <v>0</v>
      </c>
      <c r="O565">
        <v>0</v>
      </c>
      <c r="P565">
        <v>0</v>
      </c>
      <c r="Q565">
        <v>0</v>
      </c>
      <c r="R565">
        <v>0</v>
      </c>
      <c r="S565">
        <v>0</v>
      </c>
      <c r="T565">
        <v>267</v>
      </c>
      <c r="U565">
        <v>267</v>
      </c>
      <c r="V565">
        <v>267</v>
      </c>
      <c r="W565">
        <v>267</v>
      </c>
      <c r="X565">
        <v>267</v>
      </c>
      <c r="Y565">
        <v>267</v>
      </c>
      <c r="Z565">
        <v>267</v>
      </c>
      <c r="AA565">
        <v>267</v>
      </c>
      <c r="AB565">
        <v>267</v>
      </c>
      <c r="AC565">
        <v>267</v>
      </c>
      <c r="AD565">
        <v>267</v>
      </c>
      <c r="AE565">
        <v>263</v>
      </c>
      <c r="AF565">
        <v>0</v>
      </c>
      <c r="AG565">
        <v>0</v>
      </c>
      <c r="AH565">
        <v>0</v>
      </c>
      <c r="AI565">
        <v>0</v>
      </c>
      <c r="AJ565">
        <v>0</v>
      </c>
      <c r="AK565">
        <v>0</v>
      </c>
      <c r="AL565">
        <v>0</v>
      </c>
      <c r="AM565">
        <v>0</v>
      </c>
      <c r="AN565">
        <v>0</v>
      </c>
      <c r="AO565">
        <v>0</v>
      </c>
      <c r="AP565">
        <v>0</v>
      </c>
      <c r="AQ565">
        <v>0</v>
      </c>
      <c r="AR565">
        <v>0</v>
      </c>
      <c r="AS565">
        <v>0</v>
      </c>
      <c r="AT565">
        <v>0</v>
      </c>
    </row>
    <row r="566" spans="1:46" x14ac:dyDescent="0.45">
      <c r="A566" t="s">
        <v>10</v>
      </c>
      <c r="B566">
        <v>1</v>
      </c>
      <c r="C566" t="s">
        <v>575</v>
      </c>
      <c r="D566">
        <v>5100</v>
      </c>
      <c r="E566">
        <v>0</v>
      </c>
      <c r="F566">
        <v>0</v>
      </c>
      <c r="G566">
        <v>0</v>
      </c>
      <c r="H566">
        <v>0</v>
      </c>
      <c r="I566">
        <v>0</v>
      </c>
      <c r="J566">
        <v>0</v>
      </c>
      <c r="K566">
        <v>0</v>
      </c>
      <c r="L566">
        <v>0</v>
      </c>
      <c r="M566">
        <v>0</v>
      </c>
      <c r="N566">
        <v>0</v>
      </c>
      <c r="O566">
        <v>0</v>
      </c>
      <c r="P566">
        <v>0</v>
      </c>
      <c r="Q566">
        <v>0</v>
      </c>
      <c r="R566">
        <v>0</v>
      </c>
      <c r="S566">
        <v>0</v>
      </c>
      <c r="T566">
        <v>203</v>
      </c>
      <c r="U566">
        <v>0</v>
      </c>
      <c r="V566">
        <v>0</v>
      </c>
      <c r="W566">
        <v>0</v>
      </c>
      <c r="X566">
        <v>0</v>
      </c>
      <c r="Y566">
        <v>0</v>
      </c>
      <c r="Z566">
        <v>0</v>
      </c>
      <c r="AA566">
        <v>2227</v>
      </c>
      <c r="AB566">
        <v>0</v>
      </c>
      <c r="AC566">
        <v>0</v>
      </c>
      <c r="AD566">
        <v>0</v>
      </c>
      <c r="AE566">
        <v>2570</v>
      </c>
      <c r="AF566">
        <v>0</v>
      </c>
      <c r="AG566">
        <v>0</v>
      </c>
      <c r="AH566">
        <v>0</v>
      </c>
      <c r="AI566">
        <v>0</v>
      </c>
      <c r="AJ566">
        <v>0</v>
      </c>
      <c r="AK566">
        <v>0</v>
      </c>
      <c r="AL566">
        <v>0</v>
      </c>
      <c r="AM566">
        <v>0</v>
      </c>
      <c r="AN566">
        <v>0</v>
      </c>
      <c r="AO566">
        <v>0</v>
      </c>
      <c r="AP566">
        <v>0</v>
      </c>
      <c r="AQ566">
        <v>0</v>
      </c>
      <c r="AR566">
        <v>0</v>
      </c>
      <c r="AS566">
        <v>0</v>
      </c>
      <c r="AT566">
        <v>0</v>
      </c>
    </row>
    <row r="567" spans="1:46" x14ac:dyDescent="0.45">
      <c r="A567" t="s">
        <v>10</v>
      </c>
      <c r="B567">
        <v>1</v>
      </c>
      <c r="C567" t="s">
        <v>575</v>
      </c>
      <c r="D567">
        <v>5101</v>
      </c>
      <c r="E567">
        <v>0</v>
      </c>
      <c r="F567">
        <v>0</v>
      </c>
      <c r="G567">
        <v>0</v>
      </c>
      <c r="H567">
        <v>0</v>
      </c>
      <c r="I567">
        <v>0</v>
      </c>
      <c r="J567">
        <v>0</v>
      </c>
      <c r="K567">
        <v>0</v>
      </c>
      <c r="L567">
        <v>0</v>
      </c>
      <c r="M567">
        <v>0</v>
      </c>
      <c r="N567">
        <v>0</v>
      </c>
      <c r="O567">
        <v>0</v>
      </c>
      <c r="P567">
        <v>0</v>
      </c>
      <c r="Q567">
        <v>0</v>
      </c>
      <c r="R567">
        <v>0</v>
      </c>
      <c r="S567">
        <v>0</v>
      </c>
      <c r="T567">
        <v>0</v>
      </c>
      <c r="U567">
        <v>0</v>
      </c>
      <c r="V567">
        <v>0</v>
      </c>
      <c r="W567">
        <v>0</v>
      </c>
      <c r="X567">
        <v>0</v>
      </c>
      <c r="Y567">
        <v>0</v>
      </c>
      <c r="Z567">
        <v>874</v>
      </c>
      <c r="AA567">
        <v>23</v>
      </c>
      <c r="AB567">
        <v>0</v>
      </c>
      <c r="AC567">
        <v>260</v>
      </c>
      <c r="AD567">
        <v>0</v>
      </c>
      <c r="AE567">
        <v>843</v>
      </c>
      <c r="AF567">
        <v>0</v>
      </c>
      <c r="AG567">
        <v>0</v>
      </c>
      <c r="AH567">
        <v>0</v>
      </c>
      <c r="AI567">
        <v>0</v>
      </c>
      <c r="AJ567">
        <v>0</v>
      </c>
      <c r="AK567">
        <v>0</v>
      </c>
      <c r="AL567">
        <v>0</v>
      </c>
      <c r="AM567">
        <v>0</v>
      </c>
      <c r="AN567">
        <v>0</v>
      </c>
      <c r="AO567">
        <v>0</v>
      </c>
      <c r="AP567">
        <v>0</v>
      </c>
      <c r="AQ567">
        <v>0</v>
      </c>
      <c r="AR567">
        <v>0</v>
      </c>
      <c r="AS567">
        <v>0</v>
      </c>
      <c r="AT567">
        <v>0</v>
      </c>
    </row>
    <row r="568" spans="1:46" x14ac:dyDescent="0.45">
      <c r="A568" t="s">
        <v>10</v>
      </c>
      <c r="B568">
        <v>1</v>
      </c>
      <c r="C568" t="s">
        <v>575</v>
      </c>
      <c r="D568">
        <v>5105</v>
      </c>
      <c r="E568">
        <v>0</v>
      </c>
      <c r="F568">
        <v>0</v>
      </c>
      <c r="G568">
        <v>0</v>
      </c>
      <c r="H568">
        <v>0</v>
      </c>
      <c r="I568">
        <v>0</v>
      </c>
      <c r="J568">
        <v>0</v>
      </c>
      <c r="K568">
        <v>0</v>
      </c>
      <c r="L568">
        <v>0</v>
      </c>
      <c r="M568">
        <v>0</v>
      </c>
      <c r="N568">
        <v>0</v>
      </c>
      <c r="O568">
        <v>0</v>
      </c>
      <c r="P568">
        <v>0</v>
      </c>
      <c r="Q568">
        <v>0</v>
      </c>
      <c r="R568">
        <v>0</v>
      </c>
      <c r="S568">
        <v>0</v>
      </c>
      <c r="T568">
        <v>300</v>
      </c>
      <c r="U568">
        <v>0</v>
      </c>
      <c r="V568">
        <v>0</v>
      </c>
      <c r="W568">
        <v>0</v>
      </c>
      <c r="X568">
        <v>0</v>
      </c>
      <c r="Y568">
        <v>0</v>
      </c>
      <c r="Z568">
        <v>0</v>
      </c>
      <c r="AA568">
        <v>0</v>
      </c>
      <c r="AB568">
        <v>0</v>
      </c>
      <c r="AC568">
        <v>0</v>
      </c>
      <c r="AD568">
        <v>0</v>
      </c>
      <c r="AE568">
        <v>0</v>
      </c>
      <c r="AF568">
        <v>0</v>
      </c>
      <c r="AG568">
        <v>0</v>
      </c>
      <c r="AH568">
        <v>0</v>
      </c>
      <c r="AI568">
        <v>0</v>
      </c>
      <c r="AJ568">
        <v>0</v>
      </c>
      <c r="AK568">
        <v>0</v>
      </c>
      <c r="AL568">
        <v>0</v>
      </c>
      <c r="AM568">
        <v>0</v>
      </c>
      <c r="AN568">
        <v>0</v>
      </c>
      <c r="AO568">
        <v>0</v>
      </c>
      <c r="AP568">
        <v>0</v>
      </c>
      <c r="AQ568">
        <v>0</v>
      </c>
      <c r="AR568">
        <v>0</v>
      </c>
      <c r="AS568">
        <v>0</v>
      </c>
      <c r="AT568">
        <v>0</v>
      </c>
    </row>
    <row r="569" spans="1:46" x14ac:dyDescent="0.45">
      <c r="A569" t="s">
        <v>10</v>
      </c>
      <c r="B569">
        <v>1</v>
      </c>
      <c r="C569" t="s">
        <v>575</v>
      </c>
      <c r="D569">
        <v>5106</v>
      </c>
      <c r="E569">
        <v>0</v>
      </c>
      <c r="F569">
        <v>0</v>
      </c>
      <c r="G569">
        <v>0</v>
      </c>
      <c r="H569">
        <v>0</v>
      </c>
      <c r="I569">
        <v>0</v>
      </c>
      <c r="J569">
        <v>0</v>
      </c>
      <c r="K569">
        <v>0</v>
      </c>
      <c r="L569">
        <v>0</v>
      </c>
      <c r="M569">
        <v>0</v>
      </c>
      <c r="N569">
        <v>0</v>
      </c>
      <c r="O569">
        <v>0</v>
      </c>
      <c r="P569">
        <v>0</v>
      </c>
      <c r="Q569">
        <v>0</v>
      </c>
      <c r="R569">
        <v>0</v>
      </c>
      <c r="S569">
        <v>0</v>
      </c>
      <c r="T569">
        <v>256</v>
      </c>
      <c r="U569">
        <v>0</v>
      </c>
      <c r="V569">
        <v>0</v>
      </c>
      <c r="W569">
        <v>0</v>
      </c>
      <c r="X569">
        <v>297</v>
      </c>
      <c r="Y569">
        <v>521</v>
      </c>
      <c r="Z569">
        <v>353</v>
      </c>
      <c r="AA569">
        <v>562</v>
      </c>
      <c r="AB569">
        <v>288</v>
      </c>
      <c r="AC569">
        <v>312</v>
      </c>
      <c r="AD569">
        <v>287</v>
      </c>
      <c r="AE569">
        <v>324</v>
      </c>
      <c r="AF569">
        <v>0</v>
      </c>
      <c r="AG569">
        <v>0</v>
      </c>
      <c r="AH569">
        <v>0</v>
      </c>
      <c r="AI569">
        <v>0</v>
      </c>
      <c r="AJ569">
        <v>0</v>
      </c>
      <c r="AK569">
        <v>0</v>
      </c>
      <c r="AL569">
        <v>0</v>
      </c>
      <c r="AM569">
        <v>0</v>
      </c>
      <c r="AN569">
        <v>0</v>
      </c>
      <c r="AO569">
        <v>0</v>
      </c>
      <c r="AP569">
        <v>0</v>
      </c>
      <c r="AQ569">
        <v>0</v>
      </c>
      <c r="AR569">
        <v>0</v>
      </c>
      <c r="AS569">
        <v>0</v>
      </c>
      <c r="AT569">
        <v>0</v>
      </c>
    </row>
    <row r="570" spans="1:46" x14ac:dyDescent="0.45">
      <c r="A570" t="s">
        <v>10</v>
      </c>
      <c r="B570">
        <v>1</v>
      </c>
      <c r="C570" t="s">
        <v>575</v>
      </c>
      <c r="D570">
        <v>5110</v>
      </c>
      <c r="E570">
        <v>0</v>
      </c>
      <c r="F570">
        <v>0</v>
      </c>
      <c r="G570">
        <v>0</v>
      </c>
      <c r="H570">
        <v>0</v>
      </c>
      <c r="I570">
        <v>0</v>
      </c>
      <c r="J570">
        <v>0</v>
      </c>
      <c r="K570">
        <v>0</v>
      </c>
      <c r="L570">
        <v>0</v>
      </c>
      <c r="M570">
        <v>0</v>
      </c>
      <c r="N570">
        <v>0</v>
      </c>
      <c r="O570">
        <v>0</v>
      </c>
      <c r="P570">
        <v>0</v>
      </c>
      <c r="Q570">
        <v>0</v>
      </c>
      <c r="R570">
        <v>0</v>
      </c>
      <c r="S570">
        <v>0</v>
      </c>
      <c r="T570">
        <v>1500</v>
      </c>
      <c r="U570">
        <v>0</v>
      </c>
      <c r="V570">
        <v>0</v>
      </c>
      <c r="W570">
        <v>0</v>
      </c>
      <c r="X570">
        <v>0</v>
      </c>
      <c r="Y570">
        <v>0</v>
      </c>
      <c r="Z570">
        <v>0</v>
      </c>
      <c r="AA570">
        <v>0</v>
      </c>
      <c r="AB570">
        <v>0</v>
      </c>
      <c r="AC570">
        <v>0</v>
      </c>
      <c r="AD570">
        <v>0</v>
      </c>
      <c r="AE570">
        <v>0</v>
      </c>
      <c r="AF570">
        <v>0</v>
      </c>
      <c r="AG570">
        <v>0</v>
      </c>
      <c r="AH570">
        <v>0</v>
      </c>
      <c r="AI570">
        <v>0</v>
      </c>
      <c r="AJ570">
        <v>0</v>
      </c>
      <c r="AK570">
        <v>0</v>
      </c>
      <c r="AL570">
        <v>0</v>
      </c>
      <c r="AM570">
        <v>0</v>
      </c>
      <c r="AN570">
        <v>0</v>
      </c>
      <c r="AO570">
        <v>0</v>
      </c>
      <c r="AP570">
        <v>0</v>
      </c>
      <c r="AQ570">
        <v>0</v>
      </c>
      <c r="AR570">
        <v>0</v>
      </c>
      <c r="AS570">
        <v>0</v>
      </c>
      <c r="AT570">
        <v>0</v>
      </c>
    </row>
    <row r="571" spans="1:46" x14ac:dyDescent="0.45">
      <c r="A571" t="s">
        <v>10</v>
      </c>
      <c r="B571">
        <v>1</v>
      </c>
      <c r="C571" t="s">
        <v>575</v>
      </c>
      <c r="D571">
        <v>5115</v>
      </c>
      <c r="E571">
        <v>0</v>
      </c>
      <c r="F571">
        <v>0</v>
      </c>
      <c r="G571">
        <v>0</v>
      </c>
      <c r="H571">
        <v>0</v>
      </c>
      <c r="I571">
        <v>0</v>
      </c>
      <c r="J571">
        <v>0</v>
      </c>
      <c r="K571">
        <v>0</v>
      </c>
      <c r="L571">
        <v>0</v>
      </c>
      <c r="M571">
        <v>0</v>
      </c>
      <c r="N571">
        <v>0</v>
      </c>
      <c r="O571">
        <v>0</v>
      </c>
      <c r="P571">
        <v>0</v>
      </c>
      <c r="Q571">
        <v>0</v>
      </c>
      <c r="R571">
        <v>0</v>
      </c>
      <c r="S571">
        <v>0</v>
      </c>
      <c r="T571">
        <v>0</v>
      </c>
      <c r="U571">
        <v>0</v>
      </c>
      <c r="V571">
        <v>0</v>
      </c>
      <c r="W571">
        <v>2693</v>
      </c>
      <c r="X571">
        <v>507</v>
      </c>
      <c r="Y571">
        <v>0</v>
      </c>
      <c r="Z571">
        <v>0</v>
      </c>
      <c r="AA571">
        <v>0</v>
      </c>
      <c r="AB571">
        <v>0</v>
      </c>
      <c r="AC571">
        <v>0</v>
      </c>
      <c r="AD571">
        <v>0</v>
      </c>
      <c r="AE571">
        <v>0</v>
      </c>
      <c r="AF571">
        <v>0</v>
      </c>
      <c r="AG571">
        <v>0</v>
      </c>
      <c r="AH571">
        <v>0</v>
      </c>
      <c r="AI571">
        <v>0</v>
      </c>
      <c r="AJ571">
        <v>0</v>
      </c>
      <c r="AK571">
        <v>0</v>
      </c>
      <c r="AL571">
        <v>0</v>
      </c>
      <c r="AM571">
        <v>0</v>
      </c>
      <c r="AN571">
        <v>0</v>
      </c>
      <c r="AO571">
        <v>0</v>
      </c>
      <c r="AP571">
        <v>0</v>
      </c>
      <c r="AQ571">
        <v>0</v>
      </c>
      <c r="AR571">
        <v>0</v>
      </c>
      <c r="AS571">
        <v>0</v>
      </c>
      <c r="AT571">
        <v>0</v>
      </c>
    </row>
    <row r="572" spans="1:46" x14ac:dyDescent="0.45">
      <c r="A572" t="s">
        <v>10</v>
      </c>
      <c r="B572">
        <v>1</v>
      </c>
      <c r="C572" t="s">
        <v>575</v>
      </c>
      <c r="D572">
        <v>5117</v>
      </c>
      <c r="E572">
        <v>0</v>
      </c>
      <c r="F572">
        <v>0</v>
      </c>
      <c r="G572">
        <v>0</v>
      </c>
      <c r="H572">
        <v>0</v>
      </c>
      <c r="I572">
        <v>0</v>
      </c>
      <c r="J572">
        <v>0</v>
      </c>
      <c r="K572">
        <v>0</v>
      </c>
      <c r="L572">
        <v>0</v>
      </c>
      <c r="M572">
        <v>0</v>
      </c>
      <c r="N572">
        <v>0</v>
      </c>
      <c r="O572">
        <v>0</v>
      </c>
      <c r="P572">
        <v>0</v>
      </c>
      <c r="Q572">
        <v>0</v>
      </c>
      <c r="R572">
        <v>0</v>
      </c>
      <c r="S572">
        <v>0</v>
      </c>
      <c r="T572">
        <v>646</v>
      </c>
      <c r="U572">
        <v>886</v>
      </c>
      <c r="V572">
        <v>0</v>
      </c>
      <c r="W572">
        <v>0</v>
      </c>
      <c r="X572">
        <v>295</v>
      </c>
      <c r="Y572">
        <v>148</v>
      </c>
      <c r="Z572">
        <v>0</v>
      </c>
      <c r="AA572">
        <v>0</v>
      </c>
      <c r="AB572">
        <v>0</v>
      </c>
      <c r="AC572">
        <v>0</v>
      </c>
      <c r="AD572">
        <v>0</v>
      </c>
      <c r="AE572">
        <v>25</v>
      </c>
      <c r="AF572">
        <v>0</v>
      </c>
      <c r="AG572">
        <v>0</v>
      </c>
      <c r="AH572">
        <v>0</v>
      </c>
      <c r="AI572">
        <v>0</v>
      </c>
      <c r="AJ572">
        <v>0</v>
      </c>
      <c r="AK572">
        <v>0</v>
      </c>
      <c r="AL572">
        <v>0</v>
      </c>
      <c r="AM572">
        <v>0</v>
      </c>
      <c r="AN572">
        <v>0</v>
      </c>
      <c r="AO572">
        <v>0</v>
      </c>
      <c r="AP572">
        <v>0</v>
      </c>
      <c r="AQ572">
        <v>0</v>
      </c>
      <c r="AR572">
        <v>0</v>
      </c>
      <c r="AS572">
        <v>0</v>
      </c>
      <c r="AT572">
        <v>0</v>
      </c>
    </row>
    <row r="573" spans="1:46" x14ac:dyDescent="0.45">
      <c r="A573" t="s">
        <v>10</v>
      </c>
      <c r="B573">
        <v>1</v>
      </c>
      <c r="C573" t="s">
        <v>575</v>
      </c>
      <c r="D573">
        <v>5120</v>
      </c>
      <c r="E573">
        <v>0</v>
      </c>
      <c r="F573">
        <v>0</v>
      </c>
      <c r="G573">
        <v>0</v>
      </c>
      <c r="H573">
        <v>0</v>
      </c>
      <c r="I573">
        <v>0</v>
      </c>
      <c r="J573">
        <v>0</v>
      </c>
      <c r="K573">
        <v>0</v>
      </c>
      <c r="L573">
        <v>0</v>
      </c>
      <c r="M573">
        <v>0</v>
      </c>
      <c r="N573">
        <v>0</v>
      </c>
      <c r="O573">
        <v>0</v>
      </c>
      <c r="P573">
        <v>0</v>
      </c>
      <c r="Q573">
        <v>0</v>
      </c>
      <c r="R573">
        <v>0</v>
      </c>
      <c r="S573">
        <v>0</v>
      </c>
      <c r="T573">
        <v>0</v>
      </c>
      <c r="U573">
        <v>0</v>
      </c>
      <c r="V573">
        <v>0</v>
      </c>
      <c r="W573">
        <v>0</v>
      </c>
      <c r="X573">
        <v>0</v>
      </c>
      <c r="Y573">
        <v>0</v>
      </c>
      <c r="Z573">
        <v>0</v>
      </c>
      <c r="AA573">
        <v>0</v>
      </c>
      <c r="AB573">
        <v>0</v>
      </c>
      <c r="AC573">
        <v>0</v>
      </c>
      <c r="AD573">
        <v>2500</v>
      </c>
      <c r="AE573">
        <v>0</v>
      </c>
      <c r="AF573">
        <v>0</v>
      </c>
      <c r="AG573">
        <v>0</v>
      </c>
      <c r="AH573">
        <v>0</v>
      </c>
      <c r="AI573">
        <v>0</v>
      </c>
      <c r="AJ573">
        <v>0</v>
      </c>
      <c r="AK573">
        <v>0</v>
      </c>
      <c r="AL573">
        <v>0</v>
      </c>
      <c r="AM573">
        <v>0</v>
      </c>
      <c r="AN573">
        <v>0</v>
      </c>
      <c r="AO573">
        <v>0</v>
      </c>
      <c r="AP573">
        <v>0</v>
      </c>
      <c r="AQ573">
        <v>0</v>
      </c>
      <c r="AR573">
        <v>0</v>
      </c>
      <c r="AS573">
        <v>0</v>
      </c>
      <c r="AT573">
        <v>0</v>
      </c>
    </row>
    <row r="574" spans="1:46" x14ac:dyDescent="0.45">
      <c r="A574" t="s">
        <v>10</v>
      </c>
      <c r="B574">
        <v>1</v>
      </c>
      <c r="C574" t="s">
        <v>575</v>
      </c>
      <c r="D574">
        <v>5200</v>
      </c>
      <c r="E574">
        <v>0</v>
      </c>
      <c r="F574">
        <v>0</v>
      </c>
      <c r="G574">
        <v>0</v>
      </c>
      <c r="H574">
        <v>0</v>
      </c>
      <c r="I574">
        <v>0</v>
      </c>
      <c r="J574">
        <v>0</v>
      </c>
      <c r="K574">
        <v>0</v>
      </c>
      <c r="L574">
        <v>0</v>
      </c>
      <c r="M574">
        <v>0</v>
      </c>
      <c r="N574">
        <v>0</v>
      </c>
      <c r="O574">
        <v>0</v>
      </c>
      <c r="P574">
        <v>0</v>
      </c>
      <c r="Q574">
        <v>0</v>
      </c>
      <c r="R574">
        <v>0</v>
      </c>
      <c r="S574">
        <v>0</v>
      </c>
      <c r="T574">
        <v>256</v>
      </c>
      <c r="U574">
        <v>278</v>
      </c>
      <c r="V574">
        <v>318</v>
      </c>
      <c r="W574">
        <v>279</v>
      </c>
      <c r="X574">
        <v>273</v>
      </c>
      <c r="Y574">
        <v>288</v>
      </c>
      <c r="Z574">
        <v>256</v>
      </c>
      <c r="AA574">
        <v>278</v>
      </c>
      <c r="AB574">
        <v>359</v>
      </c>
      <c r="AC574">
        <v>279</v>
      </c>
      <c r="AD574">
        <v>256</v>
      </c>
      <c r="AE574">
        <v>280</v>
      </c>
      <c r="AF574">
        <v>0</v>
      </c>
      <c r="AG574">
        <v>0</v>
      </c>
      <c r="AH574">
        <v>0</v>
      </c>
      <c r="AI574">
        <v>0</v>
      </c>
      <c r="AJ574">
        <v>0</v>
      </c>
      <c r="AK574">
        <v>0</v>
      </c>
      <c r="AL574">
        <v>0</v>
      </c>
      <c r="AM574">
        <v>0</v>
      </c>
      <c r="AN574">
        <v>0</v>
      </c>
      <c r="AO574">
        <v>0</v>
      </c>
      <c r="AP574">
        <v>0</v>
      </c>
      <c r="AQ574">
        <v>0</v>
      </c>
      <c r="AR574">
        <v>0</v>
      </c>
      <c r="AS574">
        <v>0</v>
      </c>
      <c r="AT574">
        <v>0</v>
      </c>
    </row>
    <row r="575" spans="1:46" x14ac:dyDescent="0.45">
      <c r="A575" t="s">
        <v>10</v>
      </c>
      <c r="B575">
        <v>1</v>
      </c>
      <c r="C575" t="s">
        <v>575</v>
      </c>
      <c r="D575">
        <v>5201</v>
      </c>
      <c r="E575">
        <v>0</v>
      </c>
      <c r="F575">
        <v>0</v>
      </c>
      <c r="G575">
        <v>0</v>
      </c>
      <c r="H575">
        <v>0</v>
      </c>
      <c r="I575">
        <v>0</v>
      </c>
      <c r="J575">
        <v>0</v>
      </c>
      <c r="K575">
        <v>0</v>
      </c>
      <c r="L575">
        <v>0</v>
      </c>
      <c r="M575">
        <v>0</v>
      </c>
      <c r="N575">
        <v>0</v>
      </c>
      <c r="O575">
        <v>0</v>
      </c>
      <c r="P575">
        <v>0</v>
      </c>
      <c r="Q575">
        <v>0</v>
      </c>
      <c r="R575">
        <v>0</v>
      </c>
      <c r="S575">
        <v>0</v>
      </c>
      <c r="T575">
        <v>962</v>
      </c>
      <c r="U575">
        <v>962</v>
      </c>
      <c r="V575">
        <v>962</v>
      </c>
      <c r="W575">
        <v>962</v>
      </c>
      <c r="X575">
        <v>962</v>
      </c>
      <c r="Y575">
        <v>962</v>
      </c>
      <c r="Z575">
        <v>1923</v>
      </c>
      <c r="AA575">
        <v>962</v>
      </c>
      <c r="AB575">
        <v>962</v>
      </c>
      <c r="AC575">
        <v>962</v>
      </c>
      <c r="AD575">
        <v>962</v>
      </c>
      <c r="AE575">
        <v>957</v>
      </c>
      <c r="AF575">
        <v>0</v>
      </c>
      <c r="AG575">
        <v>0</v>
      </c>
      <c r="AH575">
        <v>0</v>
      </c>
      <c r="AI575">
        <v>0</v>
      </c>
      <c r="AJ575">
        <v>0</v>
      </c>
      <c r="AK575">
        <v>0</v>
      </c>
      <c r="AL575">
        <v>0</v>
      </c>
      <c r="AM575">
        <v>0</v>
      </c>
      <c r="AN575">
        <v>0</v>
      </c>
      <c r="AO575">
        <v>0</v>
      </c>
      <c r="AP575">
        <v>0</v>
      </c>
      <c r="AQ575">
        <v>0</v>
      </c>
      <c r="AR575">
        <v>0</v>
      </c>
      <c r="AS575">
        <v>0</v>
      </c>
      <c r="AT575">
        <v>0</v>
      </c>
    </row>
    <row r="576" spans="1:46" x14ac:dyDescent="0.45">
      <c r="A576" t="s">
        <v>10</v>
      </c>
      <c r="B576">
        <v>1</v>
      </c>
      <c r="C576" t="s">
        <v>575</v>
      </c>
      <c r="D576">
        <v>5205</v>
      </c>
      <c r="E576">
        <v>0</v>
      </c>
      <c r="F576">
        <v>0</v>
      </c>
      <c r="G576">
        <v>0</v>
      </c>
      <c r="H576">
        <v>0</v>
      </c>
      <c r="I576">
        <v>0</v>
      </c>
      <c r="J576">
        <v>0</v>
      </c>
      <c r="K576">
        <v>0</v>
      </c>
      <c r="L576">
        <v>0</v>
      </c>
      <c r="M576">
        <v>0</v>
      </c>
      <c r="N576">
        <v>0</v>
      </c>
      <c r="O576">
        <v>0</v>
      </c>
      <c r="P576">
        <v>0</v>
      </c>
      <c r="Q576">
        <v>0</v>
      </c>
      <c r="R576">
        <v>0</v>
      </c>
      <c r="S576">
        <v>0</v>
      </c>
      <c r="T576">
        <v>15</v>
      </c>
      <c r="U576">
        <v>0</v>
      </c>
      <c r="V576">
        <v>25</v>
      </c>
      <c r="W576">
        <v>0</v>
      </c>
      <c r="X576">
        <v>0</v>
      </c>
      <c r="Y576">
        <v>154</v>
      </c>
      <c r="Z576">
        <v>0</v>
      </c>
      <c r="AA576">
        <v>0</v>
      </c>
      <c r="AB576">
        <v>0</v>
      </c>
      <c r="AC576">
        <v>7</v>
      </c>
      <c r="AD576">
        <v>0</v>
      </c>
      <c r="AE576">
        <v>-1</v>
      </c>
      <c r="AF576">
        <v>0</v>
      </c>
      <c r="AG576">
        <v>0</v>
      </c>
      <c r="AH576">
        <v>0</v>
      </c>
      <c r="AI576">
        <v>0</v>
      </c>
      <c r="AJ576">
        <v>0</v>
      </c>
      <c r="AK576">
        <v>0</v>
      </c>
      <c r="AL576">
        <v>0</v>
      </c>
      <c r="AM576">
        <v>0</v>
      </c>
      <c r="AN576">
        <v>0</v>
      </c>
      <c r="AO576">
        <v>0</v>
      </c>
      <c r="AP576">
        <v>0</v>
      </c>
      <c r="AQ576">
        <v>0</v>
      </c>
      <c r="AR576">
        <v>0</v>
      </c>
      <c r="AS576">
        <v>0</v>
      </c>
      <c r="AT576">
        <v>0</v>
      </c>
    </row>
    <row r="577" spans="1:46" x14ac:dyDescent="0.45">
      <c r="A577" t="s">
        <v>10</v>
      </c>
      <c r="B577">
        <v>1</v>
      </c>
      <c r="C577" t="s">
        <v>575</v>
      </c>
      <c r="D577">
        <v>5210</v>
      </c>
      <c r="E577">
        <v>0</v>
      </c>
      <c r="F577">
        <v>0</v>
      </c>
      <c r="G577">
        <v>0</v>
      </c>
      <c r="H577">
        <v>0</v>
      </c>
      <c r="I577">
        <v>0</v>
      </c>
      <c r="J577">
        <v>0</v>
      </c>
      <c r="K577">
        <v>0</v>
      </c>
      <c r="L577">
        <v>0</v>
      </c>
      <c r="M577">
        <v>0</v>
      </c>
      <c r="N577">
        <v>0</v>
      </c>
      <c r="O577">
        <v>0</v>
      </c>
      <c r="P577">
        <v>0</v>
      </c>
      <c r="Q577">
        <v>0</v>
      </c>
      <c r="R577">
        <v>0</v>
      </c>
      <c r="S577">
        <v>0</v>
      </c>
      <c r="T577">
        <v>0</v>
      </c>
      <c r="U577">
        <v>0</v>
      </c>
      <c r="V577">
        <v>0</v>
      </c>
      <c r="W577">
        <v>0</v>
      </c>
      <c r="X577">
        <v>0</v>
      </c>
      <c r="Y577">
        <v>0</v>
      </c>
      <c r="Z577">
        <v>0</v>
      </c>
      <c r="AA577">
        <v>0</v>
      </c>
      <c r="AB577">
        <v>0</v>
      </c>
      <c r="AC577">
        <v>775</v>
      </c>
      <c r="AD577">
        <v>896</v>
      </c>
      <c r="AE577">
        <v>329</v>
      </c>
      <c r="AF577">
        <v>0</v>
      </c>
      <c r="AG577">
        <v>0</v>
      </c>
      <c r="AH577">
        <v>0</v>
      </c>
      <c r="AI577">
        <v>0</v>
      </c>
      <c r="AJ577">
        <v>0</v>
      </c>
      <c r="AK577">
        <v>0</v>
      </c>
      <c r="AL577">
        <v>0</v>
      </c>
      <c r="AM577">
        <v>0</v>
      </c>
      <c r="AN577">
        <v>0</v>
      </c>
      <c r="AO577">
        <v>0</v>
      </c>
      <c r="AP577">
        <v>0</v>
      </c>
      <c r="AQ577">
        <v>0</v>
      </c>
      <c r="AR577">
        <v>0</v>
      </c>
      <c r="AS577">
        <v>0</v>
      </c>
      <c r="AT577">
        <v>0</v>
      </c>
    </row>
    <row r="578" spans="1:46" x14ac:dyDescent="0.45">
      <c r="A578" t="s">
        <v>10</v>
      </c>
      <c r="B578">
        <v>1</v>
      </c>
      <c r="C578" t="s">
        <v>575</v>
      </c>
      <c r="D578">
        <v>5212</v>
      </c>
      <c r="E578">
        <v>0</v>
      </c>
      <c r="F578">
        <v>0</v>
      </c>
      <c r="G578">
        <v>0</v>
      </c>
      <c r="H578">
        <v>0</v>
      </c>
      <c r="I578">
        <v>0</v>
      </c>
      <c r="J578">
        <v>0</v>
      </c>
      <c r="K578">
        <v>0</v>
      </c>
      <c r="L578">
        <v>0</v>
      </c>
      <c r="M578">
        <v>0</v>
      </c>
      <c r="N578">
        <v>0</v>
      </c>
      <c r="O578">
        <v>0</v>
      </c>
      <c r="P578">
        <v>0</v>
      </c>
      <c r="Q578">
        <v>0</v>
      </c>
      <c r="R578">
        <v>0</v>
      </c>
      <c r="S578">
        <v>0</v>
      </c>
      <c r="T578">
        <v>0</v>
      </c>
      <c r="U578">
        <v>0</v>
      </c>
      <c r="V578">
        <v>0</v>
      </c>
      <c r="W578">
        <v>0</v>
      </c>
      <c r="X578">
        <v>16983</v>
      </c>
      <c r="Y578">
        <v>4017</v>
      </c>
      <c r="Z578">
        <v>0</v>
      </c>
      <c r="AA578">
        <v>0</v>
      </c>
      <c r="AB578">
        <v>0</v>
      </c>
      <c r="AC578">
        <v>0</v>
      </c>
      <c r="AD578">
        <v>0</v>
      </c>
      <c r="AE578">
        <v>0</v>
      </c>
      <c r="AF578">
        <v>0</v>
      </c>
      <c r="AG578">
        <v>0</v>
      </c>
      <c r="AH578">
        <v>0</v>
      </c>
      <c r="AI578">
        <v>0</v>
      </c>
      <c r="AJ578">
        <v>0</v>
      </c>
      <c r="AK578">
        <v>0</v>
      </c>
      <c r="AL578">
        <v>0</v>
      </c>
      <c r="AM578">
        <v>0</v>
      </c>
      <c r="AN578">
        <v>0</v>
      </c>
      <c r="AO578">
        <v>0</v>
      </c>
      <c r="AP578">
        <v>0</v>
      </c>
      <c r="AQ578">
        <v>0</v>
      </c>
      <c r="AR578">
        <v>0</v>
      </c>
      <c r="AS578">
        <v>0</v>
      </c>
      <c r="AT578">
        <v>0</v>
      </c>
    </row>
    <row r="579" spans="1:46" x14ac:dyDescent="0.45">
      <c r="A579" t="s">
        <v>10</v>
      </c>
      <c r="B579">
        <v>1</v>
      </c>
      <c r="C579" t="s">
        <v>575</v>
      </c>
      <c r="D579">
        <v>5215</v>
      </c>
      <c r="E579">
        <v>0</v>
      </c>
      <c r="F579">
        <v>0</v>
      </c>
      <c r="G579">
        <v>0</v>
      </c>
      <c r="H579">
        <v>0</v>
      </c>
      <c r="I579">
        <v>0</v>
      </c>
      <c r="J579">
        <v>0</v>
      </c>
      <c r="K579">
        <v>0</v>
      </c>
      <c r="L579">
        <v>0</v>
      </c>
      <c r="M579">
        <v>0</v>
      </c>
      <c r="N579">
        <v>0</v>
      </c>
      <c r="O579">
        <v>0</v>
      </c>
      <c r="P579">
        <v>0</v>
      </c>
      <c r="Q579">
        <v>0</v>
      </c>
      <c r="R579">
        <v>0</v>
      </c>
      <c r="S579">
        <v>0</v>
      </c>
      <c r="T579">
        <v>0</v>
      </c>
      <c r="U579">
        <v>0</v>
      </c>
      <c r="V579">
        <v>4900</v>
      </c>
      <c r="W579">
        <v>0</v>
      </c>
      <c r="X579">
        <v>15050</v>
      </c>
      <c r="Y579">
        <v>0</v>
      </c>
      <c r="Z579">
        <v>0</v>
      </c>
      <c r="AA579">
        <v>0</v>
      </c>
      <c r="AB579">
        <v>0</v>
      </c>
      <c r="AC579">
        <v>3500</v>
      </c>
      <c r="AD579">
        <v>0</v>
      </c>
      <c r="AE579">
        <v>11550</v>
      </c>
      <c r="AF579">
        <v>0</v>
      </c>
      <c r="AG579">
        <v>0</v>
      </c>
      <c r="AH579">
        <v>0</v>
      </c>
      <c r="AI579">
        <v>0</v>
      </c>
      <c r="AJ579">
        <v>0</v>
      </c>
      <c r="AK579">
        <v>0</v>
      </c>
      <c r="AL579">
        <v>0</v>
      </c>
      <c r="AM579">
        <v>0</v>
      </c>
      <c r="AN579">
        <v>0</v>
      </c>
      <c r="AO579">
        <v>0</v>
      </c>
      <c r="AP579">
        <v>0</v>
      </c>
      <c r="AQ579">
        <v>0</v>
      </c>
      <c r="AR579">
        <v>0</v>
      </c>
      <c r="AS579">
        <v>0</v>
      </c>
      <c r="AT579">
        <v>0</v>
      </c>
    </row>
    <row r="580" spans="1:46" x14ac:dyDescent="0.45">
      <c r="A580" t="s">
        <v>10</v>
      </c>
      <c r="B580">
        <v>1</v>
      </c>
      <c r="C580" t="s">
        <v>575</v>
      </c>
      <c r="D580">
        <v>5217</v>
      </c>
      <c r="E580">
        <v>0</v>
      </c>
      <c r="F580">
        <v>0</v>
      </c>
      <c r="G580">
        <v>0</v>
      </c>
      <c r="H580">
        <v>0</v>
      </c>
      <c r="I580">
        <v>0</v>
      </c>
      <c r="J580">
        <v>0</v>
      </c>
      <c r="K580">
        <v>0</v>
      </c>
      <c r="L580">
        <v>0</v>
      </c>
      <c r="M580">
        <v>0</v>
      </c>
      <c r="N580">
        <v>0</v>
      </c>
      <c r="O580">
        <v>0</v>
      </c>
      <c r="P580">
        <v>0</v>
      </c>
      <c r="Q580">
        <v>0</v>
      </c>
      <c r="R580">
        <v>0</v>
      </c>
      <c r="S580">
        <v>0</v>
      </c>
      <c r="T580">
        <v>0</v>
      </c>
      <c r="U580">
        <v>0</v>
      </c>
      <c r="V580">
        <v>0</v>
      </c>
      <c r="W580">
        <v>0</v>
      </c>
      <c r="X580">
        <v>0</v>
      </c>
      <c r="Y580">
        <v>0</v>
      </c>
      <c r="Z580">
        <v>1750</v>
      </c>
      <c r="AA580">
        <v>0</v>
      </c>
      <c r="AB580">
        <v>2250</v>
      </c>
      <c r="AC580">
        <v>0</v>
      </c>
      <c r="AD580">
        <v>0</v>
      </c>
      <c r="AE580">
        <v>0</v>
      </c>
      <c r="AF580">
        <v>0</v>
      </c>
      <c r="AG580">
        <v>0</v>
      </c>
      <c r="AH580">
        <v>0</v>
      </c>
      <c r="AI580">
        <v>0</v>
      </c>
      <c r="AJ580">
        <v>0</v>
      </c>
      <c r="AK580">
        <v>0</v>
      </c>
      <c r="AL580">
        <v>0</v>
      </c>
      <c r="AM580">
        <v>0</v>
      </c>
      <c r="AN580">
        <v>0</v>
      </c>
      <c r="AO580">
        <v>0</v>
      </c>
      <c r="AP580">
        <v>0</v>
      </c>
      <c r="AQ580">
        <v>0</v>
      </c>
      <c r="AR580">
        <v>0</v>
      </c>
      <c r="AS580">
        <v>0</v>
      </c>
      <c r="AT580">
        <v>0</v>
      </c>
    </row>
    <row r="581" spans="1:46" x14ac:dyDescent="0.45">
      <c r="A581" t="s">
        <v>10</v>
      </c>
      <c r="B581">
        <v>1</v>
      </c>
      <c r="C581" t="s">
        <v>575</v>
      </c>
      <c r="D581">
        <v>5220</v>
      </c>
      <c r="E581">
        <v>0</v>
      </c>
      <c r="F581">
        <v>0</v>
      </c>
      <c r="G581">
        <v>0</v>
      </c>
      <c r="H581">
        <v>0</v>
      </c>
      <c r="I581">
        <v>0</v>
      </c>
      <c r="J581">
        <v>0</v>
      </c>
      <c r="K581">
        <v>0</v>
      </c>
      <c r="L581">
        <v>0</v>
      </c>
      <c r="M581">
        <v>0</v>
      </c>
      <c r="N581">
        <v>0</v>
      </c>
      <c r="O581">
        <v>0</v>
      </c>
      <c r="P581">
        <v>0</v>
      </c>
      <c r="Q581">
        <v>0</v>
      </c>
      <c r="R581">
        <v>0</v>
      </c>
      <c r="S581">
        <v>0</v>
      </c>
      <c r="T581">
        <v>57</v>
      </c>
      <c r="U581">
        <v>140</v>
      </c>
      <c r="V581">
        <v>129</v>
      </c>
      <c r="W581">
        <v>34</v>
      </c>
      <c r="X581">
        <v>0</v>
      </c>
      <c r="Y581">
        <v>138</v>
      </c>
      <c r="Z581">
        <v>51</v>
      </c>
      <c r="AA581">
        <v>287</v>
      </c>
      <c r="AB581">
        <v>29</v>
      </c>
      <c r="AC581">
        <v>312</v>
      </c>
      <c r="AD581">
        <v>100</v>
      </c>
      <c r="AE581">
        <v>223</v>
      </c>
      <c r="AF581">
        <v>0</v>
      </c>
      <c r="AG581">
        <v>0</v>
      </c>
      <c r="AH581">
        <v>0</v>
      </c>
      <c r="AI581">
        <v>0</v>
      </c>
      <c r="AJ581">
        <v>0</v>
      </c>
      <c r="AK581">
        <v>0</v>
      </c>
      <c r="AL581">
        <v>0</v>
      </c>
      <c r="AM581">
        <v>0</v>
      </c>
      <c r="AN581">
        <v>0</v>
      </c>
      <c r="AO581">
        <v>0</v>
      </c>
      <c r="AP581">
        <v>0</v>
      </c>
      <c r="AQ581">
        <v>0</v>
      </c>
      <c r="AR581">
        <v>0</v>
      </c>
      <c r="AS581">
        <v>0</v>
      </c>
      <c r="AT581">
        <v>0</v>
      </c>
    </row>
    <row r="582" spans="1:46" x14ac:dyDescent="0.45">
      <c r="A582" t="s">
        <v>10</v>
      </c>
      <c r="B582">
        <v>1</v>
      </c>
      <c r="C582" t="s">
        <v>575</v>
      </c>
      <c r="D582">
        <v>5230</v>
      </c>
      <c r="E582">
        <v>0</v>
      </c>
      <c r="F582">
        <v>0</v>
      </c>
      <c r="G582">
        <v>0</v>
      </c>
      <c r="H582">
        <v>0</v>
      </c>
      <c r="I582">
        <v>0</v>
      </c>
      <c r="J582">
        <v>0</v>
      </c>
      <c r="K582">
        <v>0</v>
      </c>
      <c r="L582">
        <v>0</v>
      </c>
      <c r="M582">
        <v>0</v>
      </c>
      <c r="N582">
        <v>0</v>
      </c>
      <c r="O582">
        <v>0</v>
      </c>
      <c r="P582">
        <v>0</v>
      </c>
      <c r="Q582">
        <v>0</v>
      </c>
      <c r="R582">
        <v>0</v>
      </c>
      <c r="S582">
        <v>0</v>
      </c>
      <c r="T582">
        <v>2183</v>
      </c>
      <c r="U582">
        <v>2183</v>
      </c>
      <c r="V582">
        <v>2183</v>
      </c>
      <c r="W582">
        <v>2183</v>
      </c>
      <c r="X582">
        <v>2501</v>
      </c>
      <c r="Y582">
        <v>2501</v>
      </c>
      <c r="Z582">
        <v>2501</v>
      </c>
      <c r="AA582">
        <v>2501</v>
      </c>
      <c r="AB582">
        <v>2501</v>
      </c>
      <c r="AC582">
        <v>2501</v>
      </c>
      <c r="AD582">
        <v>2521</v>
      </c>
      <c r="AE582">
        <v>2741</v>
      </c>
      <c r="AF582">
        <v>0</v>
      </c>
      <c r="AG582">
        <v>0</v>
      </c>
      <c r="AH582">
        <v>0</v>
      </c>
      <c r="AI582">
        <v>0</v>
      </c>
      <c r="AJ582">
        <v>0</v>
      </c>
      <c r="AK582">
        <v>0</v>
      </c>
      <c r="AL582">
        <v>0</v>
      </c>
      <c r="AM582">
        <v>0</v>
      </c>
      <c r="AN582">
        <v>0</v>
      </c>
      <c r="AO582">
        <v>0</v>
      </c>
      <c r="AP582">
        <v>0</v>
      </c>
      <c r="AQ582">
        <v>0</v>
      </c>
      <c r="AR582">
        <v>0</v>
      </c>
      <c r="AS582">
        <v>0</v>
      </c>
      <c r="AT582">
        <v>0</v>
      </c>
    </row>
    <row r="583" spans="1:46" x14ac:dyDescent="0.45">
      <c r="A583" t="s">
        <v>10</v>
      </c>
      <c r="B583">
        <v>1</v>
      </c>
      <c r="C583" t="s">
        <v>575</v>
      </c>
      <c r="D583">
        <v>5300</v>
      </c>
      <c r="E583">
        <v>0</v>
      </c>
      <c r="F583">
        <v>0</v>
      </c>
      <c r="G583">
        <v>0</v>
      </c>
      <c r="H583">
        <v>0</v>
      </c>
      <c r="I583">
        <v>0</v>
      </c>
      <c r="J583">
        <v>0</v>
      </c>
      <c r="K583">
        <v>0</v>
      </c>
      <c r="L583">
        <v>0</v>
      </c>
      <c r="M583">
        <v>0</v>
      </c>
      <c r="N583">
        <v>0</v>
      </c>
      <c r="O583">
        <v>0</v>
      </c>
      <c r="P583">
        <v>0</v>
      </c>
      <c r="Q583">
        <v>0</v>
      </c>
      <c r="R583">
        <v>0</v>
      </c>
      <c r="S583">
        <v>0</v>
      </c>
      <c r="T583">
        <v>0</v>
      </c>
      <c r="U583">
        <v>0</v>
      </c>
      <c r="V583">
        <v>0</v>
      </c>
      <c r="W583">
        <v>0</v>
      </c>
      <c r="X583">
        <v>1572</v>
      </c>
      <c r="Y583">
        <v>19400</v>
      </c>
      <c r="Z583">
        <v>396</v>
      </c>
      <c r="AA583">
        <v>1771</v>
      </c>
      <c r="AB583">
        <v>1145</v>
      </c>
      <c r="AC583">
        <v>24463</v>
      </c>
      <c r="AD583">
        <v>22642</v>
      </c>
      <c r="AE583">
        <v>1111</v>
      </c>
      <c r="AF583">
        <v>0</v>
      </c>
      <c r="AG583">
        <v>0</v>
      </c>
      <c r="AH583">
        <v>0</v>
      </c>
      <c r="AI583">
        <v>0</v>
      </c>
      <c r="AJ583">
        <v>0</v>
      </c>
      <c r="AK583">
        <v>0</v>
      </c>
      <c r="AL583">
        <v>0</v>
      </c>
      <c r="AM583">
        <v>0</v>
      </c>
      <c r="AN583">
        <v>0</v>
      </c>
      <c r="AO583">
        <v>0</v>
      </c>
      <c r="AP583">
        <v>0</v>
      </c>
      <c r="AQ583">
        <v>0</v>
      </c>
      <c r="AR583">
        <v>0</v>
      </c>
      <c r="AS583">
        <v>0</v>
      </c>
      <c r="AT583">
        <v>0</v>
      </c>
    </row>
    <row r="584" spans="1:46" x14ac:dyDescent="0.45">
      <c r="A584" t="s">
        <v>10</v>
      </c>
      <c r="B584">
        <v>1</v>
      </c>
      <c r="C584" t="s">
        <v>575</v>
      </c>
      <c r="D584">
        <v>5400</v>
      </c>
      <c r="E584">
        <v>0</v>
      </c>
      <c r="F584">
        <v>0</v>
      </c>
      <c r="G584">
        <v>0</v>
      </c>
      <c r="H584">
        <v>0</v>
      </c>
      <c r="I584">
        <v>0</v>
      </c>
      <c r="J584">
        <v>0</v>
      </c>
      <c r="K584">
        <v>0</v>
      </c>
      <c r="L584">
        <v>0</v>
      </c>
      <c r="M584">
        <v>0</v>
      </c>
      <c r="N584">
        <v>0</v>
      </c>
      <c r="O584">
        <v>0</v>
      </c>
      <c r="P584">
        <v>0</v>
      </c>
      <c r="Q584">
        <v>0</v>
      </c>
      <c r="R584">
        <v>0</v>
      </c>
      <c r="S584">
        <v>0</v>
      </c>
      <c r="T584">
        <v>31270</v>
      </c>
      <c r="U584">
        <v>32180</v>
      </c>
      <c r="V584">
        <v>36655</v>
      </c>
      <c r="W584">
        <v>33312</v>
      </c>
      <c r="X584">
        <v>31717</v>
      </c>
      <c r="Y584">
        <v>33724</v>
      </c>
      <c r="Z584">
        <v>33138</v>
      </c>
      <c r="AA584">
        <v>31409</v>
      </c>
      <c r="AB584">
        <v>29201</v>
      </c>
      <c r="AC584">
        <v>33727</v>
      </c>
      <c r="AD584">
        <v>28839</v>
      </c>
      <c r="AE584">
        <v>36521</v>
      </c>
      <c r="AF584">
        <v>0</v>
      </c>
      <c r="AG584">
        <v>0</v>
      </c>
      <c r="AH584">
        <v>0</v>
      </c>
      <c r="AI584">
        <v>0</v>
      </c>
      <c r="AJ584">
        <v>0</v>
      </c>
      <c r="AK584">
        <v>0</v>
      </c>
      <c r="AL584">
        <v>0</v>
      </c>
      <c r="AM584">
        <v>0</v>
      </c>
      <c r="AN584">
        <v>0</v>
      </c>
      <c r="AO584">
        <v>0</v>
      </c>
      <c r="AP584">
        <v>0</v>
      </c>
      <c r="AQ584">
        <v>0</v>
      </c>
      <c r="AR584">
        <v>0</v>
      </c>
      <c r="AS584">
        <v>0</v>
      </c>
      <c r="AT584">
        <v>0</v>
      </c>
    </row>
    <row r="585" spans="1:46" x14ac:dyDescent="0.45">
      <c r="A585" t="s">
        <v>10</v>
      </c>
      <c r="B585">
        <v>1</v>
      </c>
      <c r="C585" t="s">
        <v>575</v>
      </c>
      <c r="D585">
        <v>5402</v>
      </c>
      <c r="E585">
        <v>0</v>
      </c>
      <c r="F585">
        <v>0</v>
      </c>
      <c r="G585">
        <v>0</v>
      </c>
      <c r="H585">
        <v>0</v>
      </c>
      <c r="I585">
        <v>0</v>
      </c>
      <c r="J585">
        <v>0</v>
      </c>
      <c r="K585">
        <v>0</v>
      </c>
      <c r="L585">
        <v>0</v>
      </c>
      <c r="M585">
        <v>0</v>
      </c>
      <c r="N585">
        <v>0</v>
      </c>
      <c r="O585">
        <v>0</v>
      </c>
      <c r="P585">
        <v>0</v>
      </c>
      <c r="Q585">
        <v>0</v>
      </c>
      <c r="R585">
        <v>0</v>
      </c>
      <c r="S585">
        <v>0</v>
      </c>
      <c r="T585">
        <v>2849</v>
      </c>
      <c r="U585">
        <v>2932</v>
      </c>
      <c r="V585">
        <v>3339</v>
      </c>
      <c r="W585">
        <v>3035</v>
      </c>
      <c r="X585">
        <v>2889</v>
      </c>
      <c r="Y585">
        <v>3072</v>
      </c>
      <c r="Z585">
        <v>3019</v>
      </c>
      <c r="AA585">
        <v>2861</v>
      </c>
      <c r="AB585">
        <v>2660</v>
      </c>
      <c r="AC585">
        <v>3073</v>
      </c>
      <c r="AD585">
        <v>2627</v>
      </c>
      <c r="AE585">
        <v>3327</v>
      </c>
      <c r="AF585">
        <v>0</v>
      </c>
      <c r="AG585">
        <v>0</v>
      </c>
      <c r="AH585">
        <v>0</v>
      </c>
      <c r="AI585">
        <v>0</v>
      </c>
      <c r="AJ585">
        <v>0</v>
      </c>
      <c r="AK585">
        <v>0</v>
      </c>
      <c r="AL585">
        <v>0</v>
      </c>
      <c r="AM585">
        <v>0</v>
      </c>
      <c r="AN585">
        <v>0</v>
      </c>
      <c r="AO585">
        <v>0</v>
      </c>
      <c r="AP585">
        <v>0</v>
      </c>
      <c r="AQ585">
        <v>0</v>
      </c>
      <c r="AR585">
        <v>0</v>
      </c>
      <c r="AS585">
        <v>0</v>
      </c>
      <c r="AT585">
        <v>0</v>
      </c>
    </row>
    <row r="586" spans="1:46" x14ac:dyDescent="0.45">
      <c r="A586" t="s">
        <v>10</v>
      </c>
      <c r="B586">
        <v>1</v>
      </c>
      <c r="C586" t="s">
        <v>575</v>
      </c>
      <c r="D586">
        <v>5406</v>
      </c>
      <c r="E586">
        <v>0</v>
      </c>
      <c r="F586">
        <v>0</v>
      </c>
      <c r="G586">
        <v>0</v>
      </c>
      <c r="H586">
        <v>0</v>
      </c>
      <c r="I586">
        <v>0</v>
      </c>
      <c r="J586">
        <v>0</v>
      </c>
      <c r="K586">
        <v>0</v>
      </c>
      <c r="L586">
        <v>0</v>
      </c>
      <c r="M586">
        <v>0</v>
      </c>
      <c r="N586">
        <v>0</v>
      </c>
      <c r="O586">
        <v>0</v>
      </c>
      <c r="P586">
        <v>0</v>
      </c>
      <c r="Q586">
        <v>0</v>
      </c>
      <c r="R586">
        <v>0</v>
      </c>
      <c r="S586">
        <v>0</v>
      </c>
      <c r="T586">
        <v>1292</v>
      </c>
      <c r="U586">
        <v>1292</v>
      </c>
      <c r="V586">
        <v>1292</v>
      </c>
      <c r="W586">
        <v>1292</v>
      </c>
      <c r="X586">
        <v>1292</v>
      </c>
      <c r="Y586">
        <v>1292</v>
      </c>
      <c r="Z586">
        <v>1292</v>
      </c>
      <c r="AA586">
        <v>1292</v>
      </c>
      <c r="AB586">
        <v>1292</v>
      </c>
      <c r="AC586">
        <v>1292</v>
      </c>
      <c r="AD586">
        <v>1292</v>
      </c>
      <c r="AE586">
        <v>1288</v>
      </c>
      <c r="AF586">
        <v>0</v>
      </c>
      <c r="AG586">
        <v>0</v>
      </c>
      <c r="AH586">
        <v>0</v>
      </c>
      <c r="AI586">
        <v>0</v>
      </c>
      <c r="AJ586">
        <v>0</v>
      </c>
      <c r="AK586">
        <v>0</v>
      </c>
      <c r="AL586">
        <v>0</v>
      </c>
      <c r="AM586">
        <v>0</v>
      </c>
      <c r="AN586">
        <v>0</v>
      </c>
      <c r="AO586">
        <v>0</v>
      </c>
      <c r="AP586">
        <v>0</v>
      </c>
      <c r="AQ586">
        <v>0</v>
      </c>
      <c r="AR586">
        <v>0</v>
      </c>
      <c r="AS586">
        <v>0</v>
      </c>
      <c r="AT586">
        <v>0</v>
      </c>
    </row>
    <row r="587" spans="1:46" x14ac:dyDescent="0.45">
      <c r="A587" t="s">
        <v>10</v>
      </c>
      <c r="B587">
        <v>1</v>
      </c>
      <c r="C587" t="s">
        <v>575</v>
      </c>
      <c r="D587">
        <v>5407</v>
      </c>
      <c r="E587">
        <v>0</v>
      </c>
      <c r="F587">
        <v>0</v>
      </c>
      <c r="G587">
        <v>0</v>
      </c>
      <c r="H587">
        <v>0</v>
      </c>
      <c r="I587">
        <v>0</v>
      </c>
      <c r="J587">
        <v>0</v>
      </c>
      <c r="K587">
        <v>0</v>
      </c>
      <c r="L587">
        <v>0</v>
      </c>
      <c r="M587">
        <v>0</v>
      </c>
      <c r="N587">
        <v>0</v>
      </c>
      <c r="O587">
        <v>0</v>
      </c>
      <c r="P587">
        <v>0</v>
      </c>
      <c r="Q587">
        <v>0</v>
      </c>
      <c r="R587">
        <v>0</v>
      </c>
      <c r="S587">
        <v>0</v>
      </c>
      <c r="T587">
        <v>0</v>
      </c>
      <c r="U587">
        <v>0</v>
      </c>
      <c r="V587">
        <v>0</v>
      </c>
      <c r="W587">
        <v>0</v>
      </c>
      <c r="X587">
        <v>0</v>
      </c>
      <c r="Y587">
        <v>0</v>
      </c>
      <c r="Z587">
        <v>0</v>
      </c>
      <c r="AA587">
        <v>0</v>
      </c>
      <c r="AB587">
        <v>0</v>
      </c>
      <c r="AC587">
        <v>100</v>
      </c>
      <c r="AD587">
        <v>0</v>
      </c>
      <c r="AE587">
        <v>0</v>
      </c>
      <c r="AF587">
        <v>0</v>
      </c>
      <c r="AG587">
        <v>0</v>
      </c>
      <c r="AH587">
        <v>0</v>
      </c>
      <c r="AI587">
        <v>0</v>
      </c>
      <c r="AJ587">
        <v>0</v>
      </c>
      <c r="AK587">
        <v>0</v>
      </c>
      <c r="AL587">
        <v>0</v>
      </c>
      <c r="AM587">
        <v>0</v>
      </c>
      <c r="AN587">
        <v>0</v>
      </c>
      <c r="AO587">
        <v>0</v>
      </c>
      <c r="AP587">
        <v>0</v>
      </c>
      <c r="AQ587">
        <v>0</v>
      </c>
      <c r="AR587">
        <v>0</v>
      </c>
      <c r="AS587">
        <v>0</v>
      </c>
      <c r="AT587">
        <v>0</v>
      </c>
    </row>
    <row r="588" spans="1:46" x14ac:dyDescent="0.45">
      <c r="A588" t="s">
        <v>10</v>
      </c>
      <c r="B588">
        <v>1</v>
      </c>
      <c r="C588" t="s">
        <v>575</v>
      </c>
      <c r="D588">
        <v>5408</v>
      </c>
      <c r="E588">
        <v>0</v>
      </c>
      <c r="F588">
        <v>0</v>
      </c>
      <c r="G588">
        <v>0</v>
      </c>
      <c r="H588">
        <v>0</v>
      </c>
      <c r="I588">
        <v>0</v>
      </c>
      <c r="J588">
        <v>0</v>
      </c>
      <c r="K588">
        <v>0</v>
      </c>
      <c r="L588">
        <v>0</v>
      </c>
      <c r="M588">
        <v>0</v>
      </c>
      <c r="N588">
        <v>0</v>
      </c>
      <c r="O588">
        <v>0</v>
      </c>
      <c r="P588">
        <v>0</v>
      </c>
      <c r="Q588">
        <v>0</v>
      </c>
      <c r="R588">
        <v>0</v>
      </c>
      <c r="S588">
        <v>0</v>
      </c>
      <c r="T588">
        <v>0</v>
      </c>
      <c r="U588">
        <v>0</v>
      </c>
      <c r="V588">
        <v>0</v>
      </c>
      <c r="W588">
        <v>0</v>
      </c>
      <c r="X588">
        <v>0</v>
      </c>
      <c r="Y588">
        <v>0</v>
      </c>
      <c r="Z588">
        <v>0</v>
      </c>
      <c r="AA588">
        <v>0</v>
      </c>
      <c r="AB588">
        <v>900</v>
      </c>
      <c r="AC588">
        <v>0</v>
      </c>
      <c r="AD588">
        <v>0</v>
      </c>
      <c r="AE588">
        <v>0</v>
      </c>
      <c r="AF588">
        <v>0</v>
      </c>
      <c r="AG588">
        <v>0</v>
      </c>
      <c r="AH588">
        <v>0</v>
      </c>
      <c r="AI588">
        <v>0</v>
      </c>
      <c r="AJ588">
        <v>0</v>
      </c>
      <c r="AK588">
        <v>0</v>
      </c>
      <c r="AL588">
        <v>0</v>
      </c>
      <c r="AM588">
        <v>0</v>
      </c>
      <c r="AN588">
        <v>0</v>
      </c>
      <c r="AO588">
        <v>0</v>
      </c>
      <c r="AP588">
        <v>0</v>
      </c>
      <c r="AQ588">
        <v>0</v>
      </c>
      <c r="AR588">
        <v>0</v>
      </c>
      <c r="AS588">
        <v>0</v>
      </c>
      <c r="AT588">
        <v>0</v>
      </c>
    </row>
    <row r="589" spans="1:46" x14ac:dyDescent="0.45">
      <c r="A589" t="s">
        <v>10</v>
      </c>
      <c r="B589">
        <v>1</v>
      </c>
      <c r="C589" t="s">
        <v>575</v>
      </c>
      <c r="D589">
        <v>5415</v>
      </c>
      <c r="E589">
        <v>0</v>
      </c>
      <c r="F589">
        <v>0</v>
      </c>
      <c r="G589">
        <v>0</v>
      </c>
      <c r="H589">
        <v>0</v>
      </c>
      <c r="I589">
        <v>0</v>
      </c>
      <c r="J589">
        <v>0</v>
      </c>
      <c r="K589">
        <v>0</v>
      </c>
      <c r="L589">
        <v>0</v>
      </c>
      <c r="M589">
        <v>0</v>
      </c>
      <c r="N589">
        <v>0</v>
      </c>
      <c r="O589">
        <v>0</v>
      </c>
      <c r="P589">
        <v>0</v>
      </c>
      <c r="Q589">
        <v>0</v>
      </c>
      <c r="R589">
        <v>0</v>
      </c>
      <c r="S589">
        <v>0</v>
      </c>
      <c r="T589">
        <v>1980</v>
      </c>
      <c r="U589">
        <v>3608</v>
      </c>
      <c r="V589">
        <v>1942</v>
      </c>
      <c r="W589">
        <v>3557</v>
      </c>
      <c r="X589">
        <v>18888</v>
      </c>
      <c r="Y589">
        <v>2820</v>
      </c>
      <c r="Z589">
        <v>2861</v>
      </c>
      <c r="AA589">
        <v>2553</v>
      </c>
      <c r="AB589">
        <v>1937</v>
      </c>
      <c r="AC589">
        <v>2623</v>
      </c>
      <c r="AD589">
        <v>2523</v>
      </c>
      <c r="AE589">
        <v>5708</v>
      </c>
      <c r="AF589">
        <v>0</v>
      </c>
      <c r="AG589">
        <v>0</v>
      </c>
      <c r="AH589">
        <v>0</v>
      </c>
      <c r="AI589">
        <v>0</v>
      </c>
      <c r="AJ589">
        <v>0</v>
      </c>
      <c r="AK589">
        <v>0</v>
      </c>
      <c r="AL589">
        <v>0</v>
      </c>
      <c r="AM589">
        <v>0</v>
      </c>
      <c r="AN589">
        <v>0</v>
      </c>
      <c r="AO589">
        <v>0</v>
      </c>
      <c r="AP589">
        <v>0</v>
      </c>
      <c r="AQ589">
        <v>0</v>
      </c>
      <c r="AR589">
        <v>0</v>
      </c>
      <c r="AS589">
        <v>0</v>
      </c>
      <c r="AT589">
        <v>0</v>
      </c>
    </row>
    <row r="590" spans="1:46" x14ac:dyDescent="0.45">
      <c r="A590" t="s">
        <v>10</v>
      </c>
      <c r="B590">
        <v>1</v>
      </c>
      <c r="C590" t="s">
        <v>575</v>
      </c>
      <c r="D590">
        <v>5416</v>
      </c>
      <c r="E590">
        <v>0</v>
      </c>
      <c r="F590">
        <v>0</v>
      </c>
      <c r="G590">
        <v>0</v>
      </c>
      <c r="H590">
        <v>0</v>
      </c>
      <c r="I590">
        <v>0</v>
      </c>
      <c r="J590">
        <v>0</v>
      </c>
      <c r="K590">
        <v>0</v>
      </c>
      <c r="L590">
        <v>0</v>
      </c>
      <c r="M590">
        <v>0</v>
      </c>
      <c r="N590">
        <v>0</v>
      </c>
      <c r="O590">
        <v>0</v>
      </c>
      <c r="P590">
        <v>0</v>
      </c>
      <c r="Q590">
        <v>0</v>
      </c>
      <c r="R590">
        <v>0</v>
      </c>
      <c r="S590">
        <v>0</v>
      </c>
      <c r="T590">
        <v>1197</v>
      </c>
      <c r="U590">
        <v>2605</v>
      </c>
      <c r="V590">
        <v>181</v>
      </c>
      <c r="W590">
        <v>57</v>
      </c>
      <c r="X590">
        <v>58</v>
      </c>
      <c r="Y590">
        <v>0</v>
      </c>
      <c r="Z590">
        <v>126</v>
      </c>
      <c r="AA590">
        <v>5199</v>
      </c>
      <c r="AB590">
        <v>507</v>
      </c>
      <c r="AC590">
        <v>58</v>
      </c>
      <c r="AD590">
        <v>1012</v>
      </c>
      <c r="AE590">
        <v>0</v>
      </c>
      <c r="AF590">
        <v>0</v>
      </c>
      <c r="AG590">
        <v>0</v>
      </c>
      <c r="AH590">
        <v>0</v>
      </c>
      <c r="AI590">
        <v>0</v>
      </c>
      <c r="AJ590">
        <v>0</v>
      </c>
      <c r="AK590">
        <v>0</v>
      </c>
      <c r="AL590">
        <v>0</v>
      </c>
      <c r="AM590">
        <v>0</v>
      </c>
      <c r="AN590">
        <v>0</v>
      </c>
      <c r="AO590">
        <v>0</v>
      </c>
      <c r="AP590">
        <v>0</v>
      </c>
      <c r="AQ590">
        <v>0</v>
      </c>
      <c r="AR590">
        <v>0</v>
      </c>
      <c r="AS590">
        <v>0</v>
      </c>
      <c r="AT590">
        <v>0</v>
      </c>
    </row>
    <row r="591" spans="1:46" x14ac:dyDescent="0.45">
      <c r="A591" t="s">
        <v>10</v>
      </c>
      <c r="B591">
        <v>1</v>
      </c>
      <c r="C591" t="s">
        <v>575</v>
      </c>
      <c r="D591">
        <v>5418</v>
      </c>
      <c r="E591">
        <v>0</v>
      </c>
      <c r="F591">
        <v>0</v>
      </c>
      <c r="G591">
        <v>0</v>
      </c>
      <c r="H591">
        <v>0</v>
      </c>
      <c r="I591">
        <v>0</v>
      </c>
      <c r="J591">
        <v>0</v>
      </c>
      <c r="K591">
        <v>0</v>
      </c>
      <c r="L591">
        <v>0</v>
      </c>
      <c r="M591">
        <v>0</v>
      </c>
      <c r="N591">
        <v>0</v>
      </c>
      <c r="O591">
        <v>0</v>
      </c>
      <c r="P591">
        <v>0</v>
      </c>
      <c r="Q591">
        <v>0</v>
      </c>
      <c r="R591">
        <v>0</v>
      </c>
      <c r="S591">
        <v>0</v>
      </c>
      <c r="T591">
        <v>0</v>
      </c>
      <c r="U591">
        <v>475</v>
      </c>
      <c r="V591">
        <v>0</v>
      </c>
      <c r="W591">
        <v>291</v>
      </c>
      <c r="X591">
        <v>1174</v>
      </c>
      <c r="Y591">
        <v>560</v>
      </c>
      <c r="Z591">
        <v>0</v>
      </c>
      <c r="AA591">
        <v>2500</v>
      </c>
      <c r="AB591">
        <v>0</v>
      </c>
      <c r="AC591">
        <v>0</v>
      </c>
      <c r="AD591">
        <v>0</v>
      </c>
      <c r="AE591">
        <v>0</v>
      </c>
      <c r="AF591">
        <v>0</v>
      </c>
      <c r="AG591">
        <v>0</v>
      </c>
      <c r="AH591">
        <v>0</v>
      </c>
      <c r="AI591">
        <v>0</v>
      </c>
      <c r="AJ591">
        <v>0</v>
      </c>
      <c r="AK591">
        <v>0</v>
      </c>
      <c r="AL591">
        <v>0</v>
      </c>
      <c r="AM591">
        <v>0</v>
      </c>
      <c r="AN591">
        <v>0</v>
      </c>
      <c r="AO591">
        <v>0</v>
      </c>
      <c r="AP591">
        <v>0</v>
      </c>
      <c r="AQ591">
        <v>0</v>
      </c>
      <c r="AR591">
        <v>0</v>
      </c>
      <c r="AS591">
        <v>0</v>
      </c>
      <c r="AT591">
        <v>0</v>
      </c>
    </row>
    <row r="592" spans="1:46" x14ac:dyDescent="0.45">
      <c r="A592" t="s">
        <v>10</v>
      </c>
      <c r="B592">
        <v>1</v>
      </c>
      <c r="C592" t="s">
        <v>575</v>
      </c>
      <c r="D592">
        <v>5419</v>
      </c>
      <c r="E592">
        <v>0</v>
      </c>
      <c r="F592">
        <v>0</v>
      </c>
      <c r="G592">
        <v>0</v>
      </c>
      <c r="H592">
        <v>0</v>
      </c>
      <c r="I592">
        <v>0</v>
      </c>
      <c r="J592">
        <v>0</v>
      </c>
      <c r="K592">
        <v>0</v>
      </c>
      <c r="L592">
        <v>0</v>
      </c>
      <c r="M592">
        <v>0</v>
      </c>
      <c r="N592">
        <v>0</v>
      </c>
      <c r="O592">
        <v>0</v>
      </c>
      <c r="P592">
        <v>0</v>
      </c>
      <c r="Q592">
        <v>0</v>
      </c>
      <c r="R592">
        <v>0</v>
      </c>
      <c r="S592">
        <v>0</v>
      </c>
      <c r="T592">
        <v>0</v>
      </c>
      <c r="U592">
        <v>0</v>
      </c>
      <c r="V592">
        <v>0</v>
      </c>
      <c r="W592">
        <v>0</v>
      </c>
      <c r="X592">
        <v>0</v>
      </c>
      <c r="Y592">
        <v>0</v>
      </c>
      <c r="Z592">
        <v>0</v>
      </c>
      <c r="AA592">
        <v>0</v>
      </c>
      <c r="AB592">
        <v>0</v>
      </c>
      <c r="AC592">
        <v>0</v>
      </c>
      <c r="AD592">
        <v>0</v>
      </c>
      <c r="AE592">
        <v>1000</v>
      </c>
      <c r="AF592">
        <v>0</v>
      </c>
      <c r="AG592">
        <v>0</v>
      </c>
      <c r="AH592">
        <v>0</v>
      </c>
      <c r="AI592">
        <v>0</v>
      </c>
      <c r="AJ592">
        <v>0</v>
      </c>
      <c r="AK592">
        <v>0</v>
      </c>
      <c r="AL592">
        <v>0</v>
      </c>
      <c r="AM592">
        <v>0</v>
      </c>
      <c r="AN592">
        <v>0</v>
      </c>
      <c r="AO592">
        <v>0</v>
      </c>
      <c r="AP592">
        <v>0</v>
      </c>
      <c r="AQ592">
        <v>0</v>
      </c>
      <c r="AR592">
        <v>0</v>
      </c>
      <c r="AS592">
        <v>0</v>
      </c>
      <c r="AT592">
        <v>0</v>
      </c>
    </row>
    <row r="593" spans="1:46" x14ac:dyDescent="0.45">
      <c r="A593" t="s">
        <v>10</v>
      </c>
      <c r="B593">
        <v>1</v>
      </c>
      <c r="C593" t="s">
        <v>575</v>
      </c>
      <c r="D593">
        <v>5420</v>
      </c>
      <c r="E593">
        <v>0</v>
      </c>
      <c r="F593">
        <v>0</v>
      </c>
      <c r="G593">
        <v>0</v>
      </c>
      <c r="H593">
        <v>0</v>
      </c>
      <c r="I593">
        <v>0</v>
      </c>
      <c r="J593">
        <v>0</v>
      </c>
      <c r="K593">
        <v>0</v>
      </c>
      <c r="L593">
        <v>0</v>
      </c>
      <c r="M593">
        <v>0</v>
      </c>
      <c r="N593">
        <v>0</v>
      </c>
      <c r="O593">
        <v>0</v>
      </c>
      <c r="P593">
        <v>0</v>
      </c>
      <c r="Q593">
        <v>0</v>
      </c>
      <c r="R593">
        <v>0</v>
      </c>
      <c r="S593">
        <v>0</v>
      </c>
      <c r="T593">
        <v>456</v>
      </c>
      <c r="U593">
        <v>456</v>
      </c>
      <c r="V593">
        <v>456</v>
      </c>
      <c r="W593">
        <v>456</v>
      </c>
      <c r="X593">
        <v>397</v>
      </c>
      <c r="Y593">
        <v>397</v>
      </c>
      <c r="Z593">
        <v>397</v>
      </c>
      <c r="AA593">
        <v>397</v>
      </c>
      <c r="AB593">
        <v>397</v>
      </c>
      <c r="AC593">
        <v>397</v>
      </c>
      <c r="AD593">
        <v>397</v>
      </c>
      <c r="AE593">
        <v>397</v>
      </c>
      <c r="AF593">
        <v>0</v>
      </c>
      <c r="AG593">
        <v>0</v>
      </c>
      <c r="AH593">
        <v>0</v>
      </c>
      <c r="AI593">
        <v>0</v>
      </c>
      <c r="AJ593">
        <v>0</v>
      </c>
      <c r="AK593">
        <v>0</v>
      </c>
      <c r="AL593">
        <v>0</v>
      </c>
      <c r="AM593">
        <v>0</v>
      </c>
      <c r="AN593">
        <v>0</v>
      </c>
      <c r="AO593">
        <v>0</v>
      </c>
      <c r="AP593">
        <v>0</v>
      </c>
      <c r="AQ593">
        <v>0</v>
      </c>
      <c r="AR593">
        <v>0</v>
      </c>
      <c r="AS593">
        <v>0</v>
      </c>
      <c r="AT593">
        <v>0</v>
      </c>
    </row>
    <row r="594" spans="1:46" x14ac:dyDescent="0.45">
      <c r="A594" t="s">
        <v>10</v>
      </c>
      <c r="B594">
        <v>1</v>
      </c>
      <c r="C594" t="s">
        <v>575</v>
      </c>
      <c r="D594">
        <v>5421</v>
      </c>
      <c r="E594">
        <v>0</v>
      </c>
      <c r="F594">
        <v>0</v>
      </c>
      <c r="G594">
        <v>0</v>
      </c>
      <c r="H594">
        <v>0</v>
      </c>
      <c r="I594">
        <v>0</v>
      </c>
      <c r="J594">
        <v>0</v>
      </c>
      <c r="K594">
        <v>0</v>
      </c>
      <c r="L594">
        <v>0</v>
      </c>
      <c r="M594">
        <v>0</v>
      </c>
      <c r="N594">
        <v>0</v>
      </c>
      <c r="O594">
        <v>0</v>
      </c>
      <c r="P594">
        <v>0</v>
      </c>
      <c r="Q594">
        <v>0</v>
      </c>
      <c r="R594">
        <v>0</v>
      </c>
      <c r="S594">
        <v>0</v>
      </c>
      <c r="T594">
        <v>1982</v>
      </c>
      <c r="U594">
        <v>1604</v>
      </c>
      <c r="V594">
        <v>0</v>
      </c>
      <c r="W594">
        <v>3367</v>
      </c>
      <c r="X594">
        <v>51</v>
      </c>
      <c r="Y594">
        <v>0</v>
      </c>
      <c r="Z594">
        <v>0</v>
      </c>
      <c r="AA594">
        <v>2549</v>
      </c>
      <c r="AB594">
        <v>229</v>
      </c>
      <c r="AC594">
        <v>103</v>
      </c>
      <c r="AD594">
        <v>0</v>
      </c>
      <c r="AE594">
        <v>115</v>
      </c>
      <c r="AF594">
        <v>0</v>
      </c>
      <c r="AG594">
        <v>0</v>
      </c>
      <c r="AH594">
        <v>0</v>
      </c>
      <c r="AI594">
        <v>0</v>
      </c>
      <c r="AJ594">
        <v>0</v>
      </c>
      <c r="AK594">
        <v>0</v>
      </c>
      <c r="AL594">
        <v>0</v>
      </c>
      <c r="AM594">
        <v>0</v>
      </c>
      <c r="AN594">
        <v>0</v>
      </c>
      <c r="AO594">
        <v>0</v>
      </c>
      <c r="AP594">
        <v>0</v>
      </c>
      <c r="AQ594">
        <v>0</v>
      </c>
      <c r="AR594">
        <v>0</v>
      </c>
      <c r="AS594">
        <v>0</v>
      </c>
      <c r="AT594">
        <v>0</v>
      </c>
    </row>
    <row r="595" spans="1:46" x14ac:dyDescent="0.45">
      <c r="A595" t="s">
        <v>10</v>
      </c>
      <c r="B595">
        <v>1</v>
      </c>
      <c r="C595" t="s">
        <v>575</v>
      </c>
      <c r="D595">
        <v>5422</v>
      </c>
      <c r="E595">
        <v>0</v>
      </c>
      <c r="F595">
        <v>0</v>
      </c>
      <c r="G595">
        <v>0</v>
      </c>
      <c r="H595">
        <v>0</v>
      </c>
      <c r="I595">
        <v>0</v>
      </c>
      <c r="J595">
        <v>0</v>
      </c>
      <c r="K595">
        <v>0</v>
      </c>
      <c r="L595">
        <v>0</v>
      </c>
      <c r="M595">
        <v>0</v>
      </c>
      <c r="N595">
        <v>0</v>
      </c>
      <c r="O595">
        <v>0</v>
      </c>
      <c r="P595">
        <v>0</v>
      </c>
      <c r="Q595">
        <v>0</v>
      </c>
      <c r="R595">
        <v>0</v>
      </c>
      <c r="S595">
        <v>0</v>
      </c>
      <c r="T595">
        <v>0</v>
      </c>
      <c r="U595">
        <v>0</v>
      </c>
      <c r="V595">
        <v>0</v>
      </c>
      <c r="W595">
        <v>0</v>
      </c>
      <c r="X595">
        <v>20000</v>
      </c>
      <c r="Y595">
        <v>0</v>
      </c>
      <c r="Z595">
        <v>0</v>
      </c>
      <c r="AA595">
        <v>0</v>
      </c>
      <c r="AB595">
        <v>0</v>
      </c>
      <c r="AC595">
        <v>0</v>
      </c>
      <c r="AD595">
        <v>5000</v>
      </c>
      <c r="AE595">
        <v>0</v>
      </c>
      <c r="AF595">
        <v>0</v>
      </c>
      <c r="AG595">
        <v>0</v>
      </c>
      <c r="AH595">
        <v>0</v>
      </c>
      <c r="AI595">
        <v>0</v>
      </c>
      <c r="AJ595">
        <v>0</v>
      </c>
      <c r="AK595">
        <v>0</v>
      </c>
      <c r="AL595">
        <v>0</v>
      </c>
      <c r="AM595">
        <v>0</v>
      </c>
      <c r="AN595">
        <v>0</v>
      </c>
      <c r="AO595">
        <v>0</v>
      </c>
      <c r="AP595">
        <v>0</v>
      </c>
      <c r="AQ595">
        <v>0</v>
      </c>
      <c r="AR595">
        <v>0</v>
      </c>
      <c r="AS595">
        <v>0</v>
      </c>
      <c r="AT595">
        <v>0</v>
      </c>
    </row>
    <row r="596" spans="1:46" x14ac:dyDescent="0.45">
      <c r="A596" t="s">
        <v>10</v>
      </c>
      <c r="B596">
        <v>1</v>
      </c>
      <c r="C596" t="s">
        <v>575</v>
      </c>
      <c r="D596">
        <v>5423</v>
      </c>
      <c r="E596">
        <v>0</v>
      </c>
      <c r="F596">
        <v>0</v>
      </c>
      <c r="G596">
        <v>0</v>
      </c>
      <c r="H596">
        <v>0</v>
      </c>
      <c r="I596">
        <v>0</v>
      </c>
      <c r="J596">
        <v>0</v>
      </c>
      <c r="K596">
        <v>0</v>
      </c>
      <c r="L596">
        <v>0</v>
      </c>
      <c r="M596">
        <v>0</v>
      </c>
      <c r="N596">
        <v>0</v>
      </c>
      <c r="O596">
        <v>0</v>
      </c>
      <c r="P596">
        <v>0</v>
      </c>
      <c r="Q596">
        <v>0</v>
      </c>
      <c r="R596">
        <v>0</v>
      </c>
      <c r="S596">
        <v>0</v>
      </c>
      <c r="T596">
        <v>0</v>
      </c>
      <c r="U596">
        <v>0</v>
      </c>
      <c r="V596">
        <v>5000</v>
      </c>
      <c r="W596">
        <v>0</v>
      </c>
      <c r="X596">
        <v>0</v>
      </c>
      <c r="Y596">
        <v>1000</v>
      </c>
      <c r="Z596">
        <v>0</v>
      </c>
      <c r="AA596">
        <v>0</v>
      </c>
      <c r="AB596">
        <v>1000</v>
      </c>
      <c r="AC596">
        <v>0</v>
      </c>
      <c r="AD596">
        <v>0</v>
      </c>
      <c r="AE596">
        <v>0</v>
      </c>
      <c r="AF596">
        <v>0</v>
      </c>
      <c r="AG596">
        <v>0</v>
      </c>
      <c r="AH596">
        <v>0</v>
      </c>
      <c r="AI596">
        <v>0</v>
      </c>
      <c r="AJ596">
        <v>0</v>
      </c>
      <c r="AK596">
        <v>0</v>
      </c>
      <c r="AL596">
        <v>0</v>
      </c>
      <c r="AM596">
        <v>0</v>
      </c>
      <c r="AN596">
        <v>0</v>
      </c>
      <c r="AO596">
        <v>0</v>
      </c>
      <c r="AP596">
        <v>0</v>
      </c>
      <c r="AQ596">
        <v>0</v>
      </c>
      <c r="AR596">
        <v>0</v>
      </c>
      <c r="AS596">
        <v>0</v>
      </c>
      <c r="AT596">
        <v>0</v>
      </c>
    </row>
    <row r="597" spans="1:46" x14ac:dyDescent="0.45">
      <c r="A597" t="s">
        <v>10</v>
      </c>
      <c r="B597">
        <v>1</v>
      </c>
      <c r="C597" t="s">
        <v>575</v>
      </c>
      <c r="D597">
        <v>5430</v>
      </c>
      <c r="E597">
        <v>0</v>
      </c>
      <c r="F597">
        <v>0</v>
      </c>
      <c r="G597">
        <v>0</v>
      </c>
      <c r="H597">
        <v>0</v>
      </c>
      <c r="I597">
        <v>0</v>
      </c>
      <c r="J597">
        <v>0</v>
      </c>
      <c r="K597">
        <v>0</v>
      </c>
      <c r="L597">
        <v>0</v>
      </c>
      <c r="M597">
        <v>0</v>
      </c>
      <c r="N597">
        <v>0</v>
      </c>
      <c r="O597">
        <v>0</v>
      </c>
      <c r="P597">
        <v>0</v>
      </c>
      <c r="Q597">
        <v>0</v>
      </c>
      <c r="R597">
        <v>0</v>
      </c>
      <c r="S597">
        <v>0</v>
      </c>
      <c r="T597">
        <v>2163</v>
      </c>
      <c r="U597">
        <v>511</v>
      </c>
      <c r="V597">
        <v>1025</v>
      </c>
      <c r="W597">
        <v>1324</v>
      </c>
      <c r="X597">
        <v>3765</v>
      </c>
      <c r="Y597">
        <v>2130</v>
      </c>
      <c r="Z597">
        <v>2922</v>
      </c>
      <c r="AA597">
        <v>169</v>
      </c>
      <c r="AB597">
        <v>444</v>
      </c>
      <c r="AC597">
        <v>1936</v>
      </c>
      <c r="AD597">
        <v>759</v>
      </c>
      <c r="AE597">
        <v>3852</v>
      </c>
      <c r="AF597">
        <v>0</v>
      </c>
      <c r="AG597">
        <v>0</v>
      </c>
      <c r="AH597">
        <v>0</v>
      </c>
      <c r="AI597">
        <v>0</v>
      </c>
      <c r="AJ597">
        <v>0</v>
      </c>
      <c r="AK597">
        <v>0</v>
      </c>
      <c r="AL597">
        <v>0</v>
      </c>
      <c r="AM597">
        <v>0</v>
      </c>
      <c r="AN597">
        <v>0</v>
      </c>
      <c r="AO597">
        <v>0</v>
      </c>
      <c r="AP597">
        <v>0</v>
      </c>
      <c r="AQ597">
        <v>0</v>
      </c>
      <c r="AR597">
        <v>0</v>
      </c>
      <c r="AS597">
        <v>0</v>
      </c>
      <c r="AT597">
        <v>0</v>
      </c>
    </row>
    <row r="598" spans="1:46" x14ac:dyDescent="0.45">
      <c r="A598" t="s">
        <v>10</v>
      </c>
      <c r="B598">
        <v>1</v>
      </c>
      <c r="C598" t="s">
        <v>575</v>
      </c>
      <c r="D598">
        <v>5435</v>
      </c>
      <c r="E598">
        <v>0</v>
      </c>
      <c r="F598">
        <v>0</v>
      </c>
      <c r="G598">
        <v>0</v>
      </c>
      <c r="H598">
        <v>0</v>
      </c>
      <c r="I598">
        <v>0</v>
      </c>
      <c r="J598">
        <v>0</v>
      </c>
      <c r="K598">
        <v>0</v>
      </c>
      <c r="L598">
        <v>0</v>
      </c>
      <c r="M598">
        <v>0</v>
      </c>
      <c r="N598">
        <v>0</v>
      </c>
      <c r="O598">
        <v>0</v>
      </c>
      <c r="P598">
        <v>0</v>
      </c>
      <c r="Q598">
        <v>0</v>
      </c>
      <c r="R598">
        <v>0</v>
      </c>
      <c r="S598">
        <v>0</v>
      </c>
      <c r="T598">
        <v>1175</v>
      </c>
      <c r="U598">
        <v>1175</v>
      </c>
      <c r="V598">
        <v>1175</v>
      </c>
      <c r="W598">
        <v>1175</v>
      </c>
      <c r="X598">
        <v>1175</v>
      </c>
      <c r="Y598">
        <v>1175</v>
      </c>
      <c r="Z598">
        <v>1175</v>
      </c>
      <c r="AA598">
        <v>1175</v>
      </c>
      <c r="AB598">
        <v>1175</v>
      </c>
      <c r="AC598">
        <v>1175</v>
      </c>
      <c r="AD598">
        <v>1175</v>
      </c>
      <c r="AE598">
        <v>1175</v>
      </c>
      <c r="AF598">
        <v>0</v>
      </c>
      <c r="AG598">
        <v>0</v>
      </c>
      <c r="AH598">
        <v>0</v>
      </c>
      <c r="AI598">
        <v>0</v>
      </c>
      <c r="AJ598">
        <v>0</v>
      </c>
      <c r="AK598">
        <v>0</v>
      </c>
      <c r="AL598">
        <v>0</v>
      </c>
      <c r="AM598">
        <v>0</v>
      </c>
      <c r="AN598">
        <v>0</v>
      </c>
      <c r="AO598">
        <v>0</v>
      </c>
      <c r="AP598">
        <v>0</v>
      </c>
      <c r="AQ598">
        <v>0</v>
      </c>
      <c r="AR598">
        <v>0</v>
      </c>
      <c r="AS598">
        <v>0</v>
      </c>
      <c r="AT598">
        <v>0</v>
      </c>
    </row>
    <row r="599" spans="1:46" x14ac:dyDescent="0.45">
      <c r="A599" t="s">
        <v>10</v>
      </c>
      <c r="B599">
        <v>1</v>
      </c>
      <c r="C599" t="s">
        <v>575</v>
      </c>
      <c r="D599">
        <v>5440</v>
      </c>
      <c r="E599">
        <v>0</v>
      </c>
      <c r="F599">
        <v>0</v>
      </c>
      <c r="G599">
        <v>0</v>
      </c>
      <c r="H599">
        <v>0</v>
      </c>
      <c r="I599">
        <v>0</v>
      </c>
      <c r="J599">
        <v>0</v>
      </c>
      <c r="K599">
        <v>0</v>
      </c>
      <c r="L599">
        <v>0</v>
      </c>
      <c r="M599">
        <v>0</v>
      </c>
      <c r="N599">
        <v>0</v>
      </c>
      <c r="O599">
        <v>0</v>
      </c>
      <c r="P599">
        <v>0</v>
      </c>
      <c r="Q599">
        <v>0</v>
      </c>
      <c r="R599">
        <v>0</v>
      </c>
      <c r="S599">
        <v>0</v>
      </c>
      <c r="T599">
        <v>300</v>
      </c>
      <c r="U599">
        <v>300</v>
      </c>
      <c r="V599">
        <v>300</v>
      </c>
      <c r="W599">
        <v>300</v>
      </c>
      <c r="X599">
        <v>300</v>
      </c>
      <c r="Y599">
        <v>300</v>
      </c>
      <c r="Z599">
        <v>300</v>
      </c>
      <c r="AA599">
        <v>300</v>
      </c>
      <c r="AB599">
        <v>300</v>
      </c>
      <c r="AC599">
        <v>300</v>
      </c>
      <c r="AD599">
        <v>300</v>
      </c>
      <c r="AE599">
        <v>300</v>
      </c>
      <c r="AF599">
        <v>0</v>
      </c>
      <c r="AG599">
        <v>0</v>
      </c>
      <c r="AH599">
        <v>0</v>
      </c>
      <c r="AI599">
        <v>0</v>
      </c>
      <c r="AJ599">
        <v>0</v>
      </c>
      <c r="AK599">
        <v>0</v>
      </c>
      <c r="AL599">
        <v>0</v>
      </c>
      <c r="AM599">
        <v>0</v>
      </c>
      <c r="AN599">
        <v>0</v>
      </c>
      <c r="AO599">
        <v>0</v>
      </c>
      <c r="AP599">
        <v>0</v>
      </c>
      <c r="AQ599">
        <v>0</v>
      </c>
      <c r="AR599">
        <v>0</v>
      </c>
      <c r="AS599">
        <v>0</v>
      </c>
      <c r="AT599">
        <v>0</v>
      </c>
    </row>
    <row r="600" spans="1:46" x14ac:dyDescent="0.45">
      <c r="A600" t="s">
        <v>10</v>
      </c>
      <c r="B600">
        <v>1</v>
      </c>
      <c r="C600" t="s">
        <v>575</v>
      </c>
      <c r="D600">
        <v>5450</v>
      </c>
      <c r="E600">
        <v>0</v>
      </c>
      <c r="F600">
        <v>0</v>
      </c>
      <c r="G600">
        <v>0</v>
      </c>
      <c r="H600">
        <v>0</v>
      </c>
      <c r="I600">
        <v>0</v>
      </c>
      <c r="J600">
        <v>0</v>
      </c>
      <c r="K600">
        <v>0</v>
      </c>
      <c r="L600">
        <v>0</v>
      </c>
      <c r="M600">
        <v>0</v>
      </c>
      <c r="N600">
        <v>0</v>
      </c>
      <c r="O600">
        <v>0</v>
      </c>
      <c r="P600">
        <v>0</v>
      </c>
      <c r="Q600">
        <v>0</v>
      </c>
      <c r="R600">
        <v>0</v>
      </c>
      <c r="S600">
        <v>0</v>
      </c>
      <c r="T600">
        <v>0</v>
      </c>
      <c r="U600">
        <v>31</v>
      </c>
      <c r="V600">
        <v>392</v>
      </c>
      <c r="W600">
        <v>66</v>
      </c>
      <c r="X600">
        <v>81</v>
      </c>
      <c r="Y600">
        <v>102</v>
      </c>
      <c r="Z600">
        <v>0</v>
      </c>
      <c r="AA600">
        <v>291</v>
      </c>
      <c r="AB600">
        <v>73</v>
      </c>
      <c r="AC600">
        <v>132</v>
      </c>
      <c r="AD600">
        <v>532</v>
      </c>
      <c r="AE600">
        <v>0</v>
      </c>
      <c r="AF600">
        <v>0</v>
      </c>
      <c r="AG600">
        <v>0</v>
      </c>
      <c r="AH600">
        <v>0</v>
      </c>
      <c r="AI600">
        <v>0</v>
      </c>
      <c r="AJ600">
        <v>0</v>
      </c>
      <c r="AK600">
        <v>0</v>
      </c>
      <c r="AL600">
        <v>0</v>
      </c>
      <c r="AM600">
        <v>0</v>
      </c>
      <c r="AN600">
        <v>0</v>
      </c>
      <c r="AO600">
        <v>0</v>
      </c>
      <c r="AP600">
        <v>0</v>
      </c>
      <c r="AQ600">
        <v>0</v>
      </c>
      <c r="AR600">
        <v>0</v>
      </c>
      <c r="AS600">
        <v>0</v>
      </c>
      <c r="AT600">
        <v>0</v>
      </c>
    </row>
    <row r="601" spans="1:46" x14ac:dyDescent="0.45">
      <c r="A601" t="s">
        <v>10</v>
      </c>
      <c r="B601">
        <v>1</v>
      </c>
      <c r="C601" t="s">
        <v>575</v>
      </c>
      <c r="D601">
        <v>5470</v>
      </c>
      <c r="E601">
        <v>0</v>
      </c>
      <c r="F601">
        <v>0</v>
      </c>
      <c r="G601">
        <v>0</v>
      </c>
      <c r="H601">
        <v>0</v>
      </c>
      <c r="I601">
        <v>0</v>
      </c>
      <c r="J601">
        <v>0</v>
      </c>
      <c r="K601">
        <v>0</v>
      </c>
      <c r="L601">
        <v>0</v>
      </c>
      <c r="M601">
        <v>0</v>
      </c>
      <c r="N601">
        <v>0</v>
      </c>
      <c r="O601">
        <v>0</v>
      </c>
      <c r="P601">
        <v>0</v>
      </c>
      <c r="Q601">
        <v>0</v>
      </c>
      <c r="R601">
        <v>0</v>
      </c>
      <c r="S601">
        <v>0</v>
      </c>
      <c r="T601">
        <v>451</v>
      </c>
      <c r="U601">
        <v>0</v>
      </c>
      <c r="V601">
        <v>741</v>
      </c>
      <c r="W601">
        <v>0</v>
      </c>
      <c r="X601">
        <v>0</v>
      </c>
      <c r="Y601">
        <v>0</v>
      </c>
      <c r="Z601">
        <v>0</v>
      </c>
      <c r="AA601">
        <v>1169</v>
      </c>
      <c r="AB601">
        <v>0</v>
      </c>
      <c r="AC601">
        <v>0</v>
      </c>
      <c r="AD601">
        <v>0</v>
      </c>
      <c r="AE601">
        <v>639</v>
      </c>
      <c r="AF601">
        <v>0</v>
      </c>
      <c r="AG601">
        <v>0</v>
      </c>
      <c r="AH601">
        <v>0</v>
      </c>
      <c r="AI601">
        <v>0</v>
      </c>
      <c r="AJ601">
        <v>0</v>
      </c>
      <c r="AK601">
        <v>0</v>
      </c>
      <c r="AL601">
        <v>0</v>
      </c>
      <c r="AM601">
        <v>0</v>
      </c>
      <c r="AN601">
        <v>0</v>
      </c>
      <c r="AO601">
        <v>0</v>
      </c>
      <c r="AP601">
        <v>0</v>
      </c>
      <c r="AQ601">
        <v>0</v>
      </c>
      <c r="AR601">
        <v>0</v>
      </c>
      <c r="AS601">
        <v>0</v>
      </c>
      <c r="AT601">
        <v>0</v>
      </c>
    </row>
    <row r="602" spans="1:46" x14ac:dyDescent="0.45">
      <c r="A602" t="s">
        <v>10</v>
      </c>
      <c r="B602">
        <v>1</v>
      </c>
      <c r="C602" t="s">
        <v>575</v>
      </c>
      <c r="D602">
        <v>5600</v>
      </c>
      <c r="E602">
        <v>0</v>
      </c>
      <c r="F602">
        <v>0</v>
      </c>
      <c r="G602">
        <v>0</v>
      </c>
      <c r="H602">
        <v>0</v>
      </c>
      <c r="I602">
        <v>0</v>
      </c>
      <c r="J602">
        <v>0</v>
      </c>
      <c r="K602">
        <v>0</v>
      </c>
      <c r="L602">
        <v>0</v>
      </c>
      <c r="M602">
        <v>0</v>
      </c>
      <c r="N602">
        <v>0</v>
      </c>
      <c r="O602">
        <v>0</v>
      </c>
      <c r="P602">
        <v>0</v>
      </c>
      <c r="Q602">
        <v>0</v>
      </c>
      <c r="R602">
        <v>0</v>
      </c>
      <c r="S602">
        <v>0</v>
      </c>
      <c r="T602">
        <v>2844</v>
      </c>
      <c r="U602">
        <v>2673</v>
      </c>
      <c r="V602">
        <v>3628</v>
      </c>
      <c r="W602">
        <v>6209</v>
      </c>
      <c r="X602">
        <v>4072</v>
      </c>
      <c r="Y602">
        <v>4046</v>
      </c>
      <c r="Z602">
        <v>3648</v>
      </c>
      <c r="AA602">
        <v>4591</v>
      </c>
      <c r="AB602">
        <v>3466</v>
      </c>
      <c r="AC602">
        <v>4817</v>
      </c>
      <c r="AD602">
        <v>3621</v>
      </c>
      <c r="AE602">
        <v>5270</v>
      </c>
      <c r="AF602">
        <v>0</v>
      </c>
      <c r="AG602">
        <v>0</v>
      </c>
      <c r="AH602">
        <v>0</v>
      </c>
      <c r="AI602">
        <v>0</v>
      </c>
      <c r="AJ602">
        <v>0</v>
      </c>
      <c r="AK602">
        <v>0</v>
      </c>
      <c r="AL602">
        <v>0</v>
      </c>
      <c r="AM602">
        <v>0</v>
      </c>
      <c r="AN602">
        <v>0</v>
      </c>
      <c r="AO602">
        <v>0</v>
      </c>
      <c r="AP602">
        <v>0</v>
      </c>
      <c r="AQ602">
        <v>0</v>
      </c>
      <c r="AR602">
        <v>0</v>
      </c>
      <c r="AS602">
        <v>0</v>
      </c>
      <c r="AT602">
        <v>0</v>
      </c>
    </row>
    <row r="603" spans="1:46" x14ac:dyDescent="0.45">
      <c r="A603" t="s">
        <v>10</v>
      </c>
      <c r="B603">
        <v>1</v>
      </c>
      <c r="C603" t="s">
        <v>575</v>
      </c>
      <c r="D603">
        <v>5601</v>
      </c>
      <c r="E603">
        <v>0</v>
      </c>
      <c r="F603">
        <v>0</v>
      </c>
      <c r="G603">
        <v>0</v>
      </c>
      <c r="H603">
        <v>0</v>
      </c>
      <c r="I603">
        <v>0</v>
      </c>
      <c r="J603">
        <v>0</v>
      </c>
      <c r="K603">
        <v>0</v>
      </c>
      <c r="L603">
        <v>0</v>
      </c>
      <c r="M603">
        <v>0</v>
      </c>
      <c r="N603">
        <v>0</v>
      </c>
      <c r="O603">
        <v>0</v>
      </c>
      <c r="P603">
        <v>0</v>
      </c>
      <c r="Q603">
        <v>0</v>
      </c>
      <c r="R603">
        <v>0</v>
      </c>
      <c r="S603">
        <v>0</v>
      </c>
      <c r="T603">
        <v>253</v>
      </c>
      <c r="U603">
        <v>238</v>
      </c>
      <c r="V603">
        <v>323</v>
      </c>
      <c r="W603">
        <v>552</v>
      </c>
      <c r="X603">
        <v>362</v>
      </c>
      <c r="Y603">
        <v>360</v>
      </c>
      <c r="Z603">
        <v>324</v>
      </c>
      <c r="AA603">
        <v>408</v>
      </c>
      <c r="AB603">
        <v>308</v>
      </c>
      <c r="AC603">
        <v>428</v>
      </c>
      <c r="AD603">
        <v>322</v>
      </c>
      <c r="AE603">
        <v>470</v>
      </c>
      <c r="AF603">
        <v>0</v>
      </c>
      <c r="AG603">
        <v>0</v>
      </c>
      <c r="AH603">
        <v>0</v>
      </c>
      <c r="AI603">
        <v>0</v>
      </c>
      <c r="AJ603">
        <v>0</v>
      </c>
      <c r="AK603">
        <v>0</v>
      </c>
      <c r="AL603">
        <v>0</v>
      </c>
      <c r="AM603">
        <v>0</v>
      </c>
      <c r="AN603">
        <v>0</v>
      </c>
      <c r="AO603">
        <v>0</v>
      </c>
      <c r="AP603">
        <v>0</v>
      </c>
      <c r="AQ603">
        <v>0</v>
      </c>
      <c r="AR603">
        <v>0</v>
      </c>
      <c r="AS603">
        <v>0</v>
      </c>
      <c r="AT603">
        <v>0</v>
      </c>
    </row>
    <row r="604" spans="1:46" x14ac:dyDescent="0.45">
      <c r="A604" t="s">
        <v>10</v>
      </c>
      <c r="B604">
        <v>1</v>
      </c>
      <c r="C604" t="s">
        <v>575</v>
      </c>
      <c r="D604">
        <v>5800</v>
      </c>
      <c r="E604">
        <v>0</v>
      </c>
      <c r="F604">
        <v>0</v>
      </c>
      <c r="G604">
        <v>0</v>
      </c>
      <c r="H604">
        <v>0</v>
      </c>
      <c r="I604">
        <v>0</v>
      </c>
      <c r="J604">
        <v>0</v>
      </c>
      <c r="K604">
        <v>0</v>
      </c>
      <c r="L604">
        <v>0</v>
      </c>
      <c r="M604">
        <v>0</v>
      </c>
      <c r="N604">
        <v>0</v>
      </c>
      <c r="O604">
        <v>0</v>
      </c>
      <c r="P604">
        <v>0</v>
      </c>
      <c r="Q604">
        <v>0</v>
      </c>
      <c r="R604">
        <v>0</v>
      </c>
      <c r="S604">
        <v>0</v>
      </c>
      <c r="T604">
        <v>16222</v>
      </c>
      <c r="U604">
        <v>14135</v>
      </c>
      <c r="V604">
        <v>16213</v>
      </c>
      <c r="W604">
        <v>14294</v>
      </c>
      <c r="X604">
        <v>13532</v>
      </c>
      <c r="Y604">
        <v>13360</v>
      </c>
      <c r="Z604">
        <v>14374</v>
      </c>
      <c r="AA604">
        <v>14261</v>
      </c>
      <c r="AB604">
        <v>14509</v>
      </c>
      <c r="AC604">
        <v>15346</v>
      </c>
      <c r="AD604">
        <v>11160</v>
      </c>
      <c r="AE604">
        <v>28254</v>
      </c>
      <c r="AF604">
        <v>0</v>
      </c>
      <c r="AG604">
        <v>0</v>
      </c>
      <c r="AH604">
        <v>0</v>
      </c>
      <c r="AI604">
        <v>0</v>
      </c>
      <c r="AJ604">
        <v>0</v>
      </c>
      <c r="AK604">
        <v>0</v>
      </c>
      <c r="AL604">
        <v>0</v>
      </c>
      <c r="AM604">
        <v>0</v>
      </c>
      <c r="AN604">
        <v>0</v>
      </c>
      <c r="AO604">
        <v>0</v>
      </c>
      <c r="AP604">
        <v>0</v>
      </c>
      <c r="AQ604">
        <v>0</v>
      </c>
      <c r="AR604">
        <v>0</v>
      </c>
      <c r="AS604">
        <v>0</v>
      </c>
      <c r="AT604">
        <v>0</v>
      </c>
    </row>
    <row r="605" spans="1:46" x14ac:dyDescent="0.45">
      <c r="A605" t="s">
        <v>10</v>
      </c>
      <c r="B605">
        <v>1</v>
      </c>
      <c r="C605" t="s">
        <v>575</v>
      </c>
      <c r="D605">
        <v>5801</v>
      </c>
      <c r="E605">
        <v>0</v>
      </c>
      <c r="F605">
        <v>0</v>
      </c>
      <c r="G605">
        <v>0</v>
      </c>
      <c r="H605">
        <v>0</v>
      </c>
      <c r="I605">
        <v>0</v>
      </c>
      <c r="J605">
        <v>0</v>
      </c>
      <c r="K605">
        <v>0</v>
      </c>
      <c r="L605">
        <v>0</v>
      </c>
      <c r="M605">
        <v>0</v>
      </c>
      <c r="N605">
        <v>0</v>
      </c>
      <c r="O605">
        <v>0</v>
      </c>
      <c r="P605">
        <v>0</v>
      </c>
      <c r="Q605">
        <v>0</v>
      </c>
      <c r="R605">
        <v>0</v>
      </c>
      <c r="S605">
        <v>0</v>
      </c>
      <c r="T605">
        <v>1671</v>
      </c>
      <c r="U605">
        <v>1456</v>
      </c>
      <c r="V605">
        <v>1670</v>
      </c>
      <c r="W605">
        <v>1472</v>
      </c>
      <c r="X605">
        <v>1394</v>
      </c>
      <c r="Y605">
        <v>1376</v>
      </c>
      <c r="Z605">
        <v>1480</v>
      </c>
      <c r="AA605">
        <v>1469</v>
      </c>
      <c r="AB605">
        <v>1494</v>
      </c>
      <c r="AC605">
        <v>1580</v>
      </c>
      <c r="AD605">
        <v>1149</v>
      </c>
      <c r="AE605">
        <v>2910</v>
      </c>
      <c r="AF605">
        <v>0</v>
      </c>
      <c r="AG605">
        <v>0</v>
      </c>
      <c r="AH605">
        <v>0</v>
      </c>
      <c r="AI605">
        <v>0</v>
      </c>
      <c r="AJ605">
        <v>0</v>
      </c>
      <c r="AK605">
        <v>0</v>
      </c>
      <c r="AL605">
        <v>0</v>
      </c>
      <c r="AM605">
        <v>0</v>
      </c>
      <c r="AN605">
        <v>0</v>
      </c>
      <c r="AO605">
        <v>0</v>
      </c>
      <c r="AP605">
        <v>0</v>
      </c>
      <c r="AQ605">
        <v>0</v>
      </c>
      <c r="AR605">
        <v>0</v>
      </c>
      <c r="AS605">
        <v>0</v>
      </c>
      <c r="AT605">
        <v>0</v>
      </c>
    </row>
    <row r="606" spans="1:46" x14ac:dyDescent="0.45">
      <c r="A606" t="s">
        <v>10</v>
      </c>
      <c r="B606">
        <v>1</v>
      </c>
      <c r="C606" t="s">
        <v>575</v>
      </c>
      <c r="D606">
        <v>5818</v>
      </c>
      <c r="E606">
        <v>0</v>
      </c>
      <c r="F606">
        <v>0</v>
      </c>
      <c r="G606">
        <v>0</v>
      </c>
      <c r="H606">
        <v>0</v>
      </c>
      <c r="I606">
        <v>0</v>
      </c>
      <c r="J606">
        <v>0</v>
      </c>
      <c r="K606">
        <v>0</v>
      </c>
      <c r="L606">
        <v>0</v>
      </c>
      <c r="M606">
        <v>0</v>
      </c>
      <c r="N606">
        <v>0</v>
      </c>
      <c r="O606">
        <v>0</v>
      </c>
      <c r="P606">
        <v>0</v>
      </c>
      <c r="Q606">
        <v>0</v>
      </c>
      <c r="R606">
        <v>0</v>
      </c>
      <c r="S606">
        <v>0</v>
      </c>
      <c r="T606">
        <v>192</v>
      </c>
      <c r="U606">
        <v>31</v>
      </c>
      <c r="V606">
        <v>12</v>
      </c>
      <c r="W606">
        <v>158</v>
      </c>
      <c r="X606">
        <v>29</v>
      </c>
      <c r="Y606">
        <v>191</v>
      </c>
      <c r="Z606">
        <v>20</v>
      </c>
      <c r="AA606">
        <v>41</v>
      </c>
      <c r="AB606">
        <v>66</v>
      </c>
      <c r="AC606">
        <v>411</v>
      </c>
      <c r="AD606">
        <v>147</v>
      </c>
      <c r="AE606">
        <v>202</v>
      </c>
      <c r="AF606">
        <v>0</v>
      </c>
      <c r="AG606">
        <v>0</v>
      </c>
      <c r="AH606">
        <v>0</v>
      </c>
      <c r="AI606">
        <v>0</v>
      </c>
      <c r="AJ606">
        <v>0</v>
      </c>
      <c r="AK606">
        <v>0</v>
      </c>
      <c r="AL606">
        <v>0</v>
      </c>
      <c r="AM606">
        <v>0</v>
      </c>
      <c r="AN606">
        <v>0</v>
      </c>
      <c r="AO606">
        <v>0</v>
      </c>
      <c r="AP606">
        <v>0</v>
      </c>
      <c r="AQ606">
        <v>0</v>
      </c>
      <c r="AR606">
        <v>0</v>
      </c>
      <c r="AS606">
        <v>0</v>
      </c>
      <c r="AT606">
        <v>0</v>
      </c>
    </row>
    <row r="607" spans="1:46" x14ac:dyDescent="0.45">
      <c r="A607" t="s">
        <v>10</v>
      </c>
      <c r="B607">
        <v>1</v>
      </c>
      <c r="C607" t="s">
        <v>575</v>
      </c>
      <c r="D607">
        <v>5819</v>
      </c>
      <c r="E607">
        <v>0</v>
      </c>
      <c r="F607">
        <v>0</v>
      </c>
      <c r="G607">
        <v>0</v>
      </c>
      <c r="H607">
        <v>0</v>
      </c>
      <c r="I607">
        <v>0</v>
      </c>
      <c r="J607">
        <v>0</v>
      </c>
      <c r="K607">
        <v>0</v>
      </c>
      <c r="L607">
        <v>0</v>
      </c>
      <c r="M607">
        <v>0</v>
      </c>
      <c r="N607">
        <v>0</v>
      </c>
      <c r="O607">
        <v>0</v>
      </c>
      <c r="P607">
        <v>0</v>
      </c>
      <c r="Q607">
        <v>0</v>
      </c>
      <c r="R607">
        <v>0</v>
      </c>
      <c r="S607">
        <v>0</v>
      </c>
      <c r="T607">
        <v>0</v>
      </c>
      <c r="U607">
        <v>176</v>
      </c>
      <c r="V607">
        <v>56</v>
      </c>
      <c r="W607">
        <v>0</v>
      </c>
      <c r="X607">
        <v>69</v>
      </c>
      <c r="Y607">
        <v>137</v>
      </c>
      <c r="Z607">
        <v>71</v>
      </c>
      <c r="AA607">
        <v>71</v>
      </c>
      <c r="AB607">
        <v>0</v>
      </c>
      <c r="AC607">
        <v>0</v>
      </c>
      <c r="AD607">
        <v>142</v>
      </c>
      <c r="AE607">
        <v>78</v>
      </c>
      <c r="AF607">
        <v>0</v>
      </c>
      <c r="AG607">
        <v>0</v>
      </c>
      <c r="AH607">
        <v>0</v>
      </c>
      <c r="AI607">
        <v>0</v>
      </c>
      <c r="AJ607">
        <v>0</v>
      </c>
      <c r="AK607">
        <v>0</v>
      </c>
      <c r="AL607">
        <v>0</v>
      </c>
      <c r="AM607">
        <v>0</v>
      </c>
      <c r="AN607">
        <v>0</v>
      </c>
      <c r="AO607">
        <v>0</v>
      </c>
      <c r="AP607">
        <v>0</v>
      </c>
      <c r="AQ607">
        <v>0</v>
      </c>
      <c r="AR607">
        <v>0</v>
      </c>
      <c r="AS607">
        <v>0</v>
      </c>
      <c r="AT607">
        <v>0</v>
      </c>
    </row>
    <row r="608" spans="1:46" x14ac:dyDescent="0.45">
      <c r="A608" t="s">
        <v>10</v>
      </c>
      <c r="B608">
        <v>1</v>
      </c>
      <c r="C608" t="s">
        <v>575</v>
      </c>
      <c r="D608">
        <v>5820</v>
      </c>
      <c r="E608">
        <v>0</v>
      </c>
      <c r="F608">
        <v>0</v>
      </c>
      <c r="G608">
        <v>0</v>
      </c>
      <c r="H608">
        <v>0</v>
      </c>
      <c r="I608">
        <v>0</v>
      </c>
      <c r="J608">
        <v>0</v>
      </c>
      <c r="K608">
        <v>0</v>
      </c>
      <c r="L608">
        <v>0</v>
      </c>
      <c r="M608">
        <v>0</v>
      </c>
      <c r="N608">
        <v>0</v>
      </c>
      <c r="O608">
        <v>0</v>
      </c>
      <c r="P608">
        <v>0</v>
      </c>
      <c r="Q608">
        <v>0</v>
      </c>
      <c r="R608">
        <v>0</v>
      </c>
      <c r="S608">
        <v>0</v>
      </c>
      <c r="T608">
        <v>0</v>
      </c>
      <c r="U608">
        <v>167</v>
      </c>
      <c r="V608">
        <v>5853</v>
      </c>
      <c r="W608">
        <v>484</v>
      </c>
      <c r="X608">
        <v>2224</v>
      </c>
      <c r="Y608">
        <v>232</v>
      </c>
      <c r="Z608">
        <v>1045</v>
      </c>
      <c r="AA608">
        <v>3317</v>
      </c>
      <c r="AB608">
        <v>763</v>
      </c>
      <c r="AC608">
        <v>4150</v>
      </c>
      <c r="AD608">
        <v>619</v>
      </c>
      <c r="AE608">
        <v>3146</v>
      </c>
      <c r="AF608">
        <v>0</v>
      </c>
      <c r="AG608">
        <v>0</v>
      </c>
      <c r="AH608">
        <v>0</v>
      </c>
      <c r="AI608">
        <v>0</v>
      </c>
      <c r="AJ608">
        <v>0</v>
      </c>
      <c r="AK608">
        <v>0</v>
      </c>
      <c r="AL608">
        <v>0</v>
      </c>
      <c r="AM608">
        <v>0</v>
      </c>
      <c r="AN608">
        <v>0</v>
      </c>
      <c r="AO608">
        <v>0</v>
      </c>
      <c r="AP608">
        <v>0</v>
      </c>
      <c r="AQ608">
        <v>0</v>
      </c>
      <c r="AR608">
        <v>0</v>
      </c>
      <c r="AS608">
        <v>0</v>
      </c>
      <c r="AT608">
        <v>0</v>
      </c>
    </row>
    <row r="609" spans="1:46" x14ac:dyDescent="0.45">
      <c r="A609" t="s">
        <v>10</v>
      </c>
      <c r="B609">
        <v>1</v>
      </c>
      <c r="C609" t="s">
        <v>575</v>
      </c>
      <c r="D609">
        <v>5821</v>
      </c>
      <c r="E609">
        <v>0</v>
      </c>
      <c r="F609">
        <v>0</v>
      </c>
      <c r="G609">
        <v>0</v>
      </c>
      <c r="H609">
        <v>0</v>
      </c>
      <c r="I609">
        <v>0</v>
      </c>
      <c r="J609">
        <v>0</v>
      </c>
      <c r="K609">
        <v>0</v>
      </c>
      <c r="L609">
        <v>0</v>
      </c>
      <c r="M609">
        <v>0</v>
      </c>
      <c r="N609">
        <v>0</v>
      </c>
      <c r="O609">
        <v>0</v>
      </c>
      <c r="P609">
        <v>0</v>
      </c>
      <c r="Q609">
        <v>0</v>
      </c>
      <c r="R609">
        <v>0</v>
      </c>
      <c r="S609">
        <v>0</v>
      </c>
      <c r="T609">
        <v>0</v>
      </c>
      <c r="U609">
        <v>0</v>
      </c>
      <c r="V609">
        <v>0</v>
      </c>
      <c r="W609">
        <v>1551</v>
      </c>
      <c r="X609">
        <v>1257</v>
      </c>
      <c r="Y609">
        <v>0</v>
      </c>
      <c r="Z609">
        <v>0</v>
      </c>
      <c r="AA609">
        <v>192</v>
      </c>
      <c r="AB609">
        <v>0</v>
      </c>
      <c r="AC609">
        <v>0</v>
      </c>
      <c r="AD609">
        <v>0</v>
      </c>
      <c r="AE609">
        <v>0</v>
      </c>
      <c r="AF609">
        <v>0</v>
      </c>
      <c r="AG609">
        <v>0</v>
      </c>
      <c r="AH609">
        <v>0</v>
      </c>
      <c r="AI609">
        <v>0</v>
      </c>
      <c r="AJ609">
        <v>0</v>
      </c>
      <c r="AK609">
        <v>0</v>
      </c>
      <c r="AL609">
        <v>0</v>
      </c>
      <c r="AM609">
        <v>0</v>
      </c>
      <c r="AN609">
        <v>0</v>
      </c>
      <c r="AO609">
        <v>0</v>
      </c>
      <c r="AP609">
        <v>0</v>
      </c>
      <c r="AQ609">
        <v>0</v>
      </c>
      <c r="AR609">
        <v>0</v>
      </c>
      <c r="AS609">
        <v>0</v>
      </c>
      <c r="AT609">
        <v>0</v>
      </c>
    </row>
    <row r="610" spans="1:46" x14ac:dyDescent="0.45">
      <c r="A610" t="s">
        <v>10</v>
      </c>
      <c r="B610">
        <v>1</v>
      </c>
      <c r="C610" t="s">
        <v>575</v>
      </c>
      <c r="D610">
        <v>5822</v>
      </c>
      <c r="E610">
        <v>0</v>
      </c>
      <c r="F610">
        <v>0</v>
      </c>
      <c r="G610">
        <v>0</v>
      </c>
      <c r="H610">
        <v>0</v>
      </c>
      <c r="I610">
        <v>0</v>
      </c>
      <c r="J610">
        <v>0</v>
      </c>
      <c r="K610">
        <v>0</v>
      </c>
      <c r="L610">
        <v>0</v>
      </c>
      <c r="M610">
        <v>0</v>
      </c>
      <c r="N610">
        <v>0</v>
      </c>
      <c r="O610">
        <v>0</v>
      </c>
      <c r="P610">
        <v>0</v>
      </c>
      <c r="Q610">
        <v>0</v>
      </c>
      <c r="R610">
        <v>0</v>
      </c>
      <c r="S610">
        <v>0</v>
      </c>
      <c r="T610">
        <v>917</v>
      </c>
      <c r="U610">
        <v>917</v>
      </c>
      <c r="V610">
        <v>917</v>
      </c>
      <c r="W610">
        <v>917</v>
      </c>
      <c r="X610">
        <v>917</v>
      </c>
      <c r="Y610">
        <v>917</v>
      </c>
      <c r="Z610">
        <v>917</v>
      </c>
      <c r="AA610">
        <v>917</v>
      </c>
      <c r="AB610">
        <v>917</v>
      </c>
      <c r="AC610">
        <v>917</v>
      </c>
      <c r="AD610">
        <v>917</v>
      </c>
      <c r="AE610">
        <v>913</v>
      </c>
      <c r="AF610">
        <v>0</v>
      </c>
      <c r="AG610">
        <v>0</v>
      </c>
      <c r="AH610">
        <v>0</v>
      </c>
      <c r="AI610">
        <v>0</v>
      </c>
      <c r="AJ610">
        <v>0</v>
      </c>
      <c r="AK610">
        <v>0</v>
      </c>
      <c r="AL610">
        <v>0</v>
      </c>
      <c r="AM610">
        <v>0</v>
      </c>
      <c r="AN610">
        <v>0</v>
      </c>
      <c r="AO610">
        <v>0</v>
      </c>
      <c r="AP610">
        <v>0</v>
      </c>
      <c r="AQ610">
        <v>0</v>
      </c>
      <c r="AR610">
        <v>0</v>
      </c>
      <c r="AS610">
        <v>0</v>
      </c>
      <c r="AT610">
        <v>0</v>
      </c>
    </row>
    <row r="611" spans="1:46" x14ac:dyDescent="0.45">
      <c r="A611" t="s">
        <v>10</v>
      </c>
      <c r="B611">
        <v>1</v>
      </c>
      <c r="C611" t="s">
        <v>575</v>
      </c>
      <c r="D611">
        <v>5905</v>
      </c>
      <c r="E611">
        <v>0</v>
      </c>
      <c r="F611">
        <v>0</v>
      </c>
      <c r="G611">
        <v>0</v>
      </c>
      <c r="H611">
        <v>0</v>
      </c>
      <c r="I611">
        <v>0</v>
      </c>
      <c r="J611">
        <v>0</v>
      </c>
      <c r="K611">
        <v>0</v>
      </c>
      <c r="L611">
        <v>0</v>
      </c>
      <c r="M611">
        <v>0</v>
      </c>
      <c r="N611">
        <v>0</v>
      </c>
      <c r="O611">
        <v>0</v>
      </c>
      <c r="P611">
        <v>0</v>
      </c>
      <c r="Q611">
        <v>0</v>
      </c>
      <c r="R611">
        <v>0</v>
      </c>
      <c r="S611">
        <v>0</v>
      </c>
      <c r="T611">
        <v>417</v>
      </c>
      <c r="U611">
        <v>417</v>
      </c>
      <c r="V611">
        <v>417</v>
      </c>
      <c r="W611">
        <v>417</v>
      </c>
      <c r="X611">
        <v>417</v>
      </c>
      <c r="Y611">
        <v>417</v>
      </c>
      <c r="Z611">
        <v>417</v>
      </c>
      <c r="AA611">
        <v>417</v>
      </c>
      <c r="AB611">
        <v>417</v>
      </c>
      <c r="AC611">
        <v>417</v>
      </c>
      <c r="AD611">
        <v>417</v>
      </c>
      <c r="AE611">
        <v>413</v>
      </c>
      <c r="AF611">
        <v>0</v>
      </c>
      <c r="AG611">
        <v>0</v>
      </c>
      <c r="AH611">
        <v>0</v>
      </c>
      <c r="AI611">
        <v>0</v>
      </c>
      <c r="AJ611">
        <v>0</v>
      </c>
      <c r="AK611">
        <v>0</v>
      </c>
      <c r="AL611">
        <v>0</v>
      </c>
      <c r="AM611">
        <v>0</v>
      </c>
      <c r="AN611">
        <v>0</v>
      </c>
      <c r="AO611">
        <v>0</v>
      </c>
      <c r="AP611">
        <v>0</v>
      </c>
      <c r="AQ611">
        <v>0</v>
      </c>
      <c r="AR611">
        <v>0</v>
      </c>
      <c r="AS611">
        <v>0</v>
      </c>
      <c r="AT611">
        <v>0</v>
      </c>
    </row>
    <row r="612" spans="1:46" x14ac:dyDescent="0.45">
      <c r="A612" t="s">
        <v>10</v>
      </c>
      <c r="B612">
        <v>1</v>
      </c>
      <c r="C612" t="s">
        <v>575</v>
      </c>
      <c r="D612">
        <v>5915</v>
      </c>
      <c r="E612">
        <v>0</v>
      </c>
      <c r="F612">
        <v>0</v>
      </c>
      <c r="G612">
        <v>0</v>
      </c>
      <c r="H612">
        <v>0</v>
      </c>
      <c r="I612">
        <v>0</v>
      </c>
      <c r="J612">
        <v>0</v>
      </c>
      <c r="K612">
        <v>0</v>
      </c>
      <c r="L612">
        <v>0</v>
      </c>
      <c r="M612">
        <v>0</v>
      </c>
      <c r="N612">
        <v>0</v>
      </c>
      <c r="O612">
        <v>0</v>
      </c>
      <c r="P612">
        <v>0</v>
      </c>
      <c r="Q612">
        <v>0</v>
      </c>
      <c r="R612">
        <v>0</v>
      </c>
      <c r="S612">
        <v>0</v>
      </c>
      <c r="T612">
        <v>0</v>
      </c>
      <c r="U612">
        <v>867</v>
      </c>
      <c r="V612">
        <v>856</v>
      </c>
      <c r="W612">
        <v>856</v>
      </c>
      <c r="X612">
        <v>738</v>
      </c>
      <c r="Y612">
        <v>1282</v>
      </c>
      <c r="Z612">
        <v>731</v>
      </c>
      <c r="AA612">
        <v>729</v>
      </c>
      <c r="AB612">
        <v>836</v>
      </c>
      <c r="AC612">
        <v>2694</v>
      </c>
      <c r="AD612">
        <v>1345</v>
      </c>
      <c r="AE612">
        <v>66</v>
      </c>
      <c r="AF612">
        <v>0</v>
      </c>
      <c r="AG612">
        <v>0</v>
      </c>
      <c r="AH612">
        <v>0</v>
      </c>
      <c r="AI612">
        <v>0</v>
      </c>
      <c r="AJ612">
        <v>0</v>
      </c>
      <c r="AK612">
        <v>0</v>
      </c>
      <c r="AL612">
        <v>0</v>
      </c>
      <c r="AM612">
        <v>0</v>
      </c>
      <c r="AN612">
        <v>0</v>
      </c>
      <c r="AO612">
        <v>0</v>
      </c>
      <c r="AP612">
        <v>0</v>
      </c>
      <c r="AQ612">
        <v>0</v>
      </c>
      <c r="AR612">
        <v>0</v>
      </c>
      <c r="AS612">
        <v>0</v>
      </c>
      <c r="AT612">
        <v>0</v>
      </c>
    </row>
    <row r="613" spans="1:46" x14ac:dyDescent="0.45">
      <c r="A613" t="s">
        <v>10</v>
      </c>
      <c r="B613">
        <v>1</v>
      </c>
      <c r="C613" t="s">
        <v>575</v>
      </c>
      <c r="D613">
        <v>5980</v>
      </c>
      <c r="E613">
        <v>0</v>
      </c>
      <c r="F613">
        <v>0</v>
      </c>
      <c r="G613">
        <v>0</v>
      </c>
      <c r="H613">
        <v>0</v>
      </c>
      <c r="I613">
        <v>0</v>
      </c>
      <c r="J613">
        <v>0</v>
      </c>
      <c r="K613">
        <v>0</v>
      </c>
      <c r="L613">
        <v>0</v>
      </c>
      <c r="M613">
        <v>0</v>
      </c>
      <c r="N613">
        <v>0</v>
      </c>
      <c r="O613">
        <v>0</v>
      </c>
      <c r="P613">
        <v>0</v>
      </c>
      <c r="Q613">
        <v>0</v>
      </c>
      <c r="R613">
        <v>0</v>
      </c>
      <c r="S613">
        <v>0</v>
      </c>
      <c r="T613">
        <v>3400</v>
      </c>
      <c r="U613">
        <v>2833</v>
      </c>
      <c r="V613">
        <v>3967</v>
      </c>
      <c r="W613">
        <v>3967</v>
      </c>
      <c r="X613">
        <v>3967</v>
      </c>
      <c r="Y613">
        <v>3967</v>
      </c>
      <c r="Z613">
        <v>3967</v>
      </c>
      <c r="AA613">
        <v>2833</v>
      </c>
      <c r="AB613">
        <v>1700</v>
      </c>
      <c r="AC613">
        <v>1700</v>
      </c>
      <c r="AD613">
        <v>1133</v>
      </c>
      <c r="AE613">
        <v>566</v>
      </c>
      <c r="AF613">
        <v>0</v>
      </c>
      <c r="AG613">
        <v>0</v>
      </c>
      <c r="AH613">
        <v>0</v>
      </c>
      <c r="AI613">
        <v>0</v>
      </c>
      <c r="AJ613">
        <v>0</v>
      </c>
      <c r="AK613">
        <v>0</v>
      </c>
      <c r="AL613">
        <v>0</v>
      </c>
      <c r="AM613">
        <v>0</v>
      </c>
      <c r="AN613">
        <v>0</v>
      </c>
      <c r="AO613">
        <v>0</v>
      </c>
      <c r="AP613">
        <v>0</v>
      </c>
      <c r="AQ613">
        <v>0</v>
      </c>
      <c r="AR613">
        <v>0</v>
      </c>
      <c r="AS613">
        <v>0</v>
      </c>
      <c r="AT613">
        <v>0</v>
      </c>
    </row>
    <row r="614" spans="1:46" x14ac:dyDescent="0.45">
      <c r="A614" t="s">
        <v>10</v>
      </c>
      <c r="B614">
        <v>1</v>
      </c>
      <c r="C614" t="s">
        <v>575</v>
      </c>
      <c r="D614">
        <v>6000</v>
      </c>
      <c r="E614">
        <v>0</v>
      </c>
      <c r="F614">
        <v>0</v>
      </c>
      <c r="G614">
        <v>0</v>
      </c>
      <c r="H614">
        <v>0</v>
      </c>
      <c r="I614">
        <v>0</v>
      </c>
      <c r="J614">
        <v>0</v>
      </c>
      <c r="K614">
        <v>0</v>
      </c>
      <c r="L614">
        <v>0</v>
      </c>
      <c r="M614">
        <v>0</v>
      </c>
      <c r="N614">
        <v>0</v>
      </c>
      <c r="O614">
        <v>0</v>
      </c>
      <c r="P614">
        <v>0</v>
      </c>
      <c r="Q614">
        <v>0</v>
      </c>
      <c r="R614">
        <v>0</v>
      </c>
      <c r="S614">
        <v>0</v>
      </c>
      <c r="T614">
        <v>0</v>
      </c>
      <c r="U614">
        <v>19804</v>
      </c>
      <c r="V614">
        <v>65834</v>
      </c>
      <c r="W614">
        <v>35384</v>
      </c>
      <c r="X614">
        <v>7275</v>
      </c>
      <c r="Y614">
        <v>1194</v>
      </c>
      <c r="Z614">
        <v>1182</v>
      </c>
      <c r="AA614">
        <v>6991</v>
      </c>
      <c r="AB614">
        <v>1108</v>
      </c>
      <c r="AC614">
        <v>515</v>
      </c>
      <c r="AD614">
        <v>713</v>
      </c>
      <c r="AE614">
        <v>0</v>
      </c>
      <c r="AF614">
        <v>0</v>
      </c>
      <c r="AG614">
        <v>0</v>
      </c>
      <c r="AH614">
        <v>0</v>
      </c>
      <c r="AI614">
        <v>0</v>
      </c>
      <c r="AJ614">
        <v>0</v>
      </c>
      <c r="AK614">
        <v>0</v>
      </c>
      <c r="AL614">
        <v>0</v>
      </c>
      <c r="AM614">
        <v>0</v>
      </c>
      <c r="AN614">
        <v>0</v>
      </c>
      <c r="AO614">
        <v>0</v>
      </c>
      <c r="AP614">
        <v>0</v>
      </c>
      <c r="AQ614">
        <v>0</v>
      </c>
      <c r="AR614">
        <v>0</v>
      </c>
      <c r="AS614">
        <v>0</v>
      </c>
      <c r="AT614">
        <v>0</v>
      </c>
    </row>
    <row r="615" spans="1:46" x14ac:dyDescent="0.45">
      <c r="A615" t="s">
        <v>10</v>
      </c>
      <c r="B615">
        <v>1</v>
      </c>
      <c r="C615" t="s">
        <v>575</v>
      </c>
      <c r="D615">
        <v>6002</v>
      </c>
      <c r="E615">
        <v>0</v>
      </c>
      <c r="F615">
        <v>0</v>
      </c>
      <c r="G615">
        <v>0</v>
      </c>
      <c r="H615">
        <v>0</v>
      </c>
      <c r="I615">
        <v>0</v>
      </c>
      <c r="J615">
        <v>0</v>
      </c>
      <c r="K615">
        <v>0</v>
      </c>
      <c r="L615">
        <v>0</v>
      </c>
      <c r="M615">
        <v>0</v>
      </c>
      <c r="N615">
        <v>0</v>
      </c>
      <c r="O615">
        <v>0</v>
      </c>
      <c r="P615">
        <v>0</v>
      </c>
      <c r="Q615">
        <v>0</v>
      </c>
      <c r="R615">
        <v>0</v>
      </c>
      <c r="S615">
        <v>0</v>
      </c>
      <c r="T615">
        <v>2968</v>
      </c>
      <c r="U615">
        <v>5397</v>
      </c>
      <c r="V615">
        <v>6197</v>
      </c>
      <c r="W615">
        <v>19369</v>
      </c>
      <c r="X615">
        <v>1672</v>
      </c>
      <c r="Y615">
        <v>140</v>
      </c>
      <c r="Z615">
        <v>3098</v>
      </c>
      <c r="AA615">
        <v>2199</v>
      </c>
      <c r="AB615">
        <v>605</v>
      </c>
      <c r="AC615">
        <v>215</v>
      </c>
      <c r="AD615">
        <v>139</v>
      </c>
      <c r="AE615">
        <v>1</v>
      </c>
      <c r="AF615">
        <v>0</v>
      </c>
      <c r="AG615">
        <v>0</v>
      </c>
      <c r="AH615">
        <v>0</v>
      </c>
      <c r="AI615">
        <v>0</v>
      </c>
      <c r="AJ615">
        <v>0</v>
      </c>
      <c r="AK615">
        <v>0</v>
      </c>
      <c r="AL615">
        <v>0</v>
      </c>
      <c r="AM615">
        <v>0</v>
      </c>
      <c r="AN615">
        <v>0</v>
      </c>
      <c r="AO615">
        <v>0</v>
      </c>
      <c r="AP615">
        <v>0</v>
      </c>
      <c r="AQ615">
        <v>0</v>
      </c>
      <c r="AR615">
        <v>0</v>
      </c>
      <c r="AS615">
        <v>0</v>
      </c>
      <c r="AT615">
        <v>0</v>
      </c>
    </row>
    <row r="616" spans="1:46" x14ac:dyDescent="0.45">
      <c r="A616" t="s">
        <v>10</v>
      </c>
      <c r="B616">
        <v>1</v>
      </c>
      <c r="C616" t="s">
        <v>575</v>
      </c>
      <c r="D616">
        <v>6050</v>
      </c>
      <c r="E616">
        <v>0</v>
      </c>
      <c r="F616">
        <v>0</v>
      </c>
      <c r="G616">
        <v>0</v>
      </c>
      <c r="H616">
        <v>0</v>
      </c>
      <c r="I616">
        <v>0</v>
      </c>
      <c r="J616">
        <v>0</v>
      </c>
      <c r="K616">
        <v>0</v>
      </c>
      <c r="L616">
        <v>0</v>
      </c>
      <c r="M616">
        <v>0</v>
      </c>
      <c r="N616">
        <v>0</v>
      </c>
      <c r="O616">
        <v>0</v>
      </c>
      <c r="P616">
        <v>0</v>
      </c>
      <c r="Q616">
        <v>0</v>
      </c>
      <c r="R616">
        <v>0</v>
      </c>
      <c r="S616">
        <v>0</v>
      </c>
      <c r="T616">
        <v>1250</v>
      </c>
      <c r="U616">
        <v>1250</v>
      </c>
      <c r="V616">
        <v>1250</v>
      </c>
      <c r="W616">
        <v>1250</v>
      </c>
      <c r="X616">
        <v>1250</v>
      </c>
      <c r="Y616">
        <v>1250</v>
      </c>
      <c r="Z616">
        <v>1250</v>
      </c>
      <c r="AA616">
        <v>1250</v>
      </c>
      <c r="AB616">
        <v>1250</v>
      </c>
      <c r="AC616">
        <v>1250</v>
      </c>
      <c r="AD616">
        <v>1250</v>
      </c>
      <c r="AE616">
        <v>1250</v>
      </c>
      <c r="AF616">
        <v>0</v>
      </c>
      <c r="AG616">
        <v>0</v>
      </c>
      <c r="AH616">
        <v>0</v>
      </c>
      <c r="AI616">
        <v>0</v>
      </c>
      <c r="AJ616">
        <v>0</v>
      </c>
      <c r="AK616">
        <v>0</v>
      </c>
      <c r="AL616">
        <v>0</v>
      </c>
      <c r="AM616">
        <v>0</v>
      </c>
      <c r="AN616">
        <v>0</v>
      </c>
      <c r="AO616">
        <v>0</v>
      </c>
      <c r="AP616">
        <v>0</v>
      </c>
      <c r="AQ616">
        <v>0</v>
      </c>
      <c r="AR616">
        <v>0</v>
      </c>
      <c r="AS616">
        <v>0</v>
      </c>
      <c r="AT616">
        <v>0</v>
      </c>
    </row>
    <row r="617" spans="1:46" x14ac:dyDescent="0.45">
      <c r="A617" t="s">
        <v>10</v>
      </c>
      <c r="B617">
        <v>1</v>
      </c>
      <c r="C617" t="s">
        <v>575</v>
      </c>
      <c r="D617">
        <v>6055</v>
      </c>
      <c r="E617">
        <v>0</v>
      </c>
      <c r="F617">
        <v>0</v>
      </c>
      <c r="G617">
        <v>0</v>
      </c>
      <c r="H617">
        <v>0</v>
      </c>
      <c r="I617">
        <v>0</v>
      </c>
      <c r="J617">
        <v>0</v>
      </c>
      <c r="K617">
        <v>0</v>
      </c>
      <c r="L617">
        <v>0</v>
      </c>
      <c r="M617">
        <v>0</v>
      </c>
      <c r="N617">
        <v>0</v>
      </c>
      <c r="O617">
        <v>0</v>
      </c>
      <c r="P617">
        <v>0</v>
      </c>
      <c r="Q617">
        <v>0</v>
      </c>
      <c r="R617">
        <v>0</v>
      </c>
      <c r="S617">
        <v>0</v>
      </c>
      <c r="T617">
        <v>417</v>
      </c>
      <c r="U617">
        <v>417</v>
      </c>
      <c r="V617">
        <v>417</v>
      </c>
      <c r="W617">
        <v>417</v>
      </c>
      <c r="X617">
        <v>417</v>
      </c>
      <c r="Y617">
        <v>417</v>
      </c>
      <c r="Z617">
        <v>417</v>
      </c>
      <c r="AA617">
        <v>417</v>
      </c>
      <c r="AB617">
        <v>417</v>
      </c>
      <c r="AC617">
        <v>417</v>
      </c>
      <c r="AD617">
        <v>417</v>
      </c>
      <c r="AE617">
        <v>413</v>
      </c>
      <c r="AF617">
        <v>0</v>
      </c>
      <c r="AG617">
        <v>0</v>
      </c>
      <c r="AH617">
        <v>0</v>
      </c>
      <c r="AI617">
        <v>0</v>
      </c>
      <c r="AJ617">
        <v>0</v>
      </c>
      <c r="AK617">
        <v>0</v>
      </c>
      <c r="AL617">
        <v>0</v>
      </c>
      <c r="AM617">
        <v>0</v>
      </c>
      <c r="AN617">
        <v>0</v>
      </c>
      <c r="AO617">
        <v>0</v>
      </c>
      <c r="AP617">
        <v>0</v>
      </c>
      <c r="AQ617">
        <v>0</v>
      </c>
      <c r="AR617">
        <v>0</v>
      </c>
      <c r="AS617">
        <v>0</v>
      </c>
      <c r="AT617">
        <v>0</v>
      </c>
    </row>
    <row r="618" spans="1:46" x14ac:dyDescent="0.45">
      <c r="A618" t="s">
        <v>10</v>
      </c>
      <c r="B618">
        <v>1</v>
      </c>
      <c r="C618" t="s">
        <v>575</v>
      </c>
      <c r="D618">
        <v>6060</v>
      </c>
      <c r="E618">
        <v>0</v>
      </c>
      <c r="F618">
        <v>0</v>
      </c>
      <c r="G618">
        <v>0</v>
      </c>
      <c r="H618">
        <v>0</v>
      </c>
      <c r="I618">
        <v>0</v>
      </c>
      <c r="J618">
        <v>0</v>
      </c>
      <c r="K618">
        <v>0</v>
      </c>
      <c r="L618">
        <v>0</v>
      </c>
      <c r="M618">
        <v>0</v>
      </c>
      <c r="N618">
        <v>0</v>
      </c>
      <c r="O618">
        <v>0</v>
      </c>
      <c r="P618">
        <v>0</v>
      </c>
      <c r="Q618">
        <v>0</v>
      </c>
      <c r="R618">
        <v>0</v>
      </c>
      <c r="S618">
        <v>0</v>
      </c>
      <c r="T618">
        <v>833</v>
      </c>
      <c r="U618">
        <v>833</v>
      </c>
      <c r="V618">
        <v>833</v>
      </c>
      <c r="W618">
        <v>833</v>
      </c>
      <c r="X618">
        <v>833</v>
      </c>
      <c r="Y618">
        <v>833</v>
      </c>
      <c r="Z618">
        <v>833</v>
      </c>
      <c r="AA618">
        <v>833</v>
      </c>
      <c r="AB618">
        <v>833</v>
      </c>
      <c r="AC618">
        <v>833</v>
      </c>
      <c r="AD618">
        <v>833</v>
      </c>
      <c r="AE618">
        <v>837</v>
      </c>
      <c r="AF618">
        <v>0</v>
      </c>
      <c r="AG618">
        <v>0</v>
      </c>
      <c r="AH618">
        <v>0</v>
      </c>
      <c r="AI618">
        <v>0</v>
      </c>
      <c r="AJ618">
        <v>0</v>
      </c>
      <c r="AK618">
        <v>0</v>
      </c>
      <c r="AL618">
        <v>0</v>
      </c>
      <c r="AM618">
        <v>0</v>
      </c>
      <c r="AN618">
        <v>0</v>
      </c>
      <c r="AO618">
        <v>0</v>
      </c>
      <c r="AP618">
        <v>0</v>
      </c>
      <c r="AQ618">
        <v>0</v>
      </c>
      <c r="AR618">
        <v>0</v>
      </c>
      <c r="AS618">
        <v>0</v>
      </c>
      <c r="AT618">
        <v>0</v>
      </c>
    </row>
    <row r="619" spans="1:46" x14ac:dyDescent="0.45">
      <c r="A619" t="s">
        <v>10</v>
      </c>
      <c r="B619">
        <v>1</v>
      </c>
      <c r="C619" t="s">
        <v>575</v>
      </c>
      <c r="D619">
        <v>6099</v>
      </c>
      <c r="E619">
        <v>0</v>
      </c>
      <c r="F619">
        <v>0</v>
      </c>
      <c r="G619">
        <v>0</v>
      </c>
      <c r="H619">
        <v>0</v>
      </c>
      <c r="I619">
        <v>0</v>
      </c>
      <c r="J619">
        <v>0</v>
      </c>
      <c r="K619">
        <v>0</v>
      </c>
      <c r="L619">
        <v>0</v>
      </c>
      <c r="M619">
        <v>0</v>
      </c>
      <c r="N619">
        <v>0</v>
      </c>
      <c r="O619">
        <v>0</v>
      </c>
      <c r="P619">
        <v>0</v>
      </c>
      <c r="Q619">
        <v>0</v>
      </c>
      <c r="R619">
        <v>0</v>
      </c>
      <c r="S619">
        <v>0</v>
      </c>
      <c r="T619">
        <v>88</v>
      </c>
      <c r="U619">
        <v>0</v>
      </c>
      <c r="V619">
        <v>1869</v>
      </c>
      <c r="W619">
        <v>0</v>
      </c>
      <c r="X619">
        <v>648</v>
      </c>
      <c r="Y619">
        <v>960</v>
      </c>
      <c r="Z619">
        <v>348</v>
      </c>
      <c r="AA619">
        <v>6384</v>
      </c>
      <c r="AB619">
        <v>3076</v>
      </c>
      <c r="AC619">
        <v>4081</v>
      </c>
      <c r="AD619">
        <v>239</v>
      </c>
      <c r="AE619">
        <v>2307</v>
      </c>
      <c r="AF619">
        <v>0</v>
      </c>
      <c r="AG619">
        <v>0</v>
      </c>
      <c r="AH619">
        <v>0</v>
      </c>
      <c r="AI619">
        <v>0</v>
      </c>
      <c r="AJ619">
        <v>0</v>
      </c>
      <c r="AK619">
        <v>0</v>
      </c>
      <c r="AL619">
        <v>0</v>
      </c>
      <c r="AM619">
        <v>0</v>
      </c>
      <c r="AN619">
        <v>0</v>
      </c>
      <c r="AO619">
        <v>0</v>
      </c>
      <c r="AP619">
        <v>0</v>
      </c>
      <c r="AQ619">
        <v>0</v>
      </c>
      <c r="AR619">
        <v>0</v>
      </c>
      <c r="AS619">
        <v>0</v>
      </c>
      <c r="AT619">
        <v>0</v>
      </c>
    </row>
    <row r="620" spans="1:46" x14ac:dyDescent="0.45">
      <c r="A620" t="s">
        <v>10</v>
      </c>
      <c r="B620">
        <v>1</v>
      </c>
      <c r="C620" t="s">
        <v>575</v>
      </c>
      <c r="D620">
        <v>6100</v>
      </c>
      <c r="E620">
        <v>0</v>
      </c>
      <c r="F620">
        <v>0</v>
      </c>
      <c r="G620">
        <v>0</v>
      </c>
      <c r="H620">
        <v>0</v>
      </c>
      <c r="I620">
        <v>0</v>
      </c>
      <c r="J620">
        <v>0</v>
      </c>
      <c r="K620">
        <v>0</v>
      </c>
      <c r="L620">
        <v>0</v>
      </c>
      <c r="M620">
        <v>0</v>
      </c>
      <c r="N620">
        <v>0</v>
      </c>
      <c r="O620">
        <v>0</v>
      </c>
      <c r="P620">
        <v>0</v>
      </c>
      <c r="Q620">
        <v>0</v>
      </c>
      <c r="R620">
        <v>0</v>
      </c>
      <c r="S620">
        <v>0</v>
      </c>
      <c r="T620">
        <v>167</v>
      </c>
      <c r="U620">
        <v>167</v>
      </c>
      <c r="V620">
        <v>167</v>
      </c>
      <c r="W620">
        <v>167</v>
      </c>
      <c r="X620">
        <v>167</v>
      </c>
      <c r="Y620">
        <v>167</v>
      </c>
      <c r="Z620">
        <v>167</v>
      </c>
      <c r="AA620">
        <v>167</v>
      </c>
      <c r="AB620">
        <v>167</v>
      </c>
      <c r="AC620">
        <v>167</v>
      </c>
      <c r="AD620">
        <v>167</v>
      </c>
      <c r="AE620">
        <v>163</v>
      </c>
      <c r="AF620">
        <v>0</v>
      </c>
      <c r="AG620">
        <v>0</v>
      </c>
      <c r="AH620">
        <v>0</v>
      </c>
      <c r="AI620">
        <v>0</v>
      </c>
      <c r="AJ620">
        <v>0</v>
      </c>
      <c r="AK620">
        <v>0</v>
      </c>
      <c r="AL620">
        <v>0</v>
      </c>
      <c r="AM620">
        <v>0</v>
      </c>
      <c r="AN620">
        <v>0</v>
      </c>
      <c r="AO620">
        <v>0</v>
      </c>
      <c r="AP620">
        <v>0</v>
      </c>
      <c r="AQ620">
        <v>0</v>
      </c>
      <c r="AR620">
        <v>0</v>
      </c>
      <c r="AS620">
        <v>0</v>
      </c>
      <c r="AT620">
        <v>0</v>
      </c>
    </row>
    <row r="621" spans="1:46" x14ac:dyDescent="0.45">
      <c r="A621" t="s">
        <v>10</v>
      </c>
      <c r="B621">
        <v>1</v>
      </c>
      <c r="C621" t="s">
        <v>575</v>
      </c>
      <c r="D621">
        <v>6115</v>
      </c>
      <c r="E621">
        <v>0</v>
      </c>
      <c r="F621">
        <v>0</v>
      </c>
      <c r="G621">
        <v>0</v>
      </c>
      <c r="H621">
        <v>0</v>
      </c>
      <c r="I621">
        <v>0</v>
      </c>
      <c r="J621">
        <v>0</v>
      </c>
      <c r="K621">
        <v>0</v>
      </c>
      <c r="L621">
        <v>0</v>
      </c>
      <c r="M621">
        <v>0</v>
      </c>
      <c r="N621">
        <v>0</v>
      </c>
      <c r="O621">
        <v>0</v>
      </c>
      <c r="P621">
        <v>0</v>
      </c>
      <c r="Q621">
        <v>0</v>
      </c>
      <c r="R621">
        <v>0</v>
      </c>
      <c r="S621">
        <v>0</v>
      </c>
      <c r="T621">
        <v>0</v>
      </c>
      <c r="U621">
        <v>0</v>
      </c>
      <c r="V621">
        <v>50000</v>
      </c>
      <c r="W621">
        <v>0</v>
      </c>
      <c r="X621">
        <v>0</v>
      </c>
      <c r="Y621">
        <v>0</v>
      </c>
      <c r="Z621">
        <v>0</v>
      </c>
      <c r="AA621">
        <v>0</v>
      </c>
      <c r="AB621">
        <v>0</v>
      </c>
      <c r="AC621">
        <v>0</v>
      </c>
      <c r="AD621">
        <v>0</v>
      </c>
      <c r="AE621">
        <v>0</v>
      </c>
      <c r="AF621">
        <v>0</v>
      </c>
      <c r="AG621">
        <v>0</v>
      </c>
      <c r="AH621">
        <v>0</v>
      </c>
      <c r="AI621">
        <v>0</v>
      </c>
      <c r="AJ621">
        <v>0</v>
      </c>
      <c r="AK621">
        <v>0</v>
      </c>
      <c r="AL621">
        <v>0</v>
      </c>
      <c r="AM621">
        <v>0</v>
      </c>
      <c r="AN621">
        <v>0</v>
      </c>
      <c r="AO621">
        <v>0</v>
      </c>
      <c r="AP621">
        <v>0</v>
      </c>
      <c r="AQ621">
        <v>0</v>
      </c>
      <c r="AR621">
        <v>0</v>
      </c>
      <c r="AS621">
        <v>0</v>
      </c>
      <c r="AT621">
        <v>0</v>
      </c>
    </row>
    <row r="622" spans="1:46" x14ac:dyDescent="0.45">
      <c r="A622" t="s">
        <v>10</v>
      </c>
      <c r="B622">
        <v>1</v>
      </c>
      <c r="C622" t="s">
        <v>575</v>
      </c>
      <c r="D622">
        <v>6200</v>
      </c>
      <c r="E622">
        <v>0</v>
      </c>
      <c r="F622">
        <v>0</v>
      </c>
      <c r="G622">
        <v>0</v>
      </c>
      <c r="H622">
        <v>0</v>
      </c>
      <c r="I622">
        <v>0</v>
      </c>
      <c r="J622">
        <v>0</v>
      </c>
      <c r="K622">
        <v>0</v>
      </c>
      <c r="L622">
        <v>0</v>
      </c>
      <c r="M622">
        <v>0</v>
      </c>
      <c r="N622">
        <v>0</v>
      </c>
      <c r="O622">
        <v>0</v>
      </c>
      <c r="P622">
        <v>0</v>
      </c>
      <c r="Q622">
        <v>0</v>
      </c>
      <c r="R622">
        <v>0</v>
      </c>
      <c r="S622">
        <v>0</v>
      </c>
      <c r="T622">
        <v>0</v>
      </c>
      <c r="U622">
        <v>0</v>
      </c>
      <c r="V622">
        <v>24400</v>
      </c>
      <c r="W622">
        <v>0</v>
      </c>
      <c r="X622">
        <v>0</v>
      </c>
      <c r="Y622">
        <v>0</v>
      </c>
      <c r="Z622">
        <v>0</v>
      </c>
      <c r="AA622">
        <v>0</v>
      </c>
      <c r="AB622">
        <v>0</v>
      </c>
      <c r="AC622">
        <v>0</v>
      </c>
      <c r="AD622">
        <v>0</v>
      </c>
      <c r="AE622">
        <v>0</v>
      </c>
      <c r="AF622">
        <v>0</v>
      </c>
      <c r="AG622">
        <v>0</v>
      </c>
      <c r="AH622">
        <v>0</v>
      </c>
      <c r="AI622">
        <v>0</v>
      </c>
      <c r="AJ622">
        <v>0</v>
      </c>
      <c r="AK622">
        <v>0</v>
      </c>
      <c r="AL622">
        <v>0</v>
      </c>
      <c r="AM622">
        <v>0</v>
      </c>
      <c r="AN622">
        <v>0</v>
      </c>
      <c r="AO622">
        <v>0</v>
      </c>
      <c r="AP622">
        <v>0</v>
      </c>
      <c r="AQ622">
        <v>0</v>
      </c>
      <c r="AR622">
        <v>0</v>
      </c>
      <c r="AS622">
        <v>0</v>
      </c>
      <c r="AT622">
        <v>0</v>
      </c>
    </row>
    <row r="623" spans="1:46" x14ac:dyDescent="0.45">
      <c r="A623" t="s">
        <v>10</v>
      </c>
      <c r="B623">
        <v>1</v>
      </c>
      <c r="C623" t="s">
        <v>575</v>
      </c>
      <c r="D623">
        <v>6250</v>
      </c>
      <c r="E623">
        <v>0</v>
      </c>
      <c r="F623">
        <v>0</v>
      </c>
      <c r="G623">
        <v>0</v>
      </c>
      <c r="H623">
        <v>0</v>
      </c>
      <c r="I623">
        <v>0</v>
      </c>
      <c r="J623">
        <v>0</v>
      </c>
      <c r="K623">
        <v>0</v>
      </c>
      <c r="L623">
        <v>0</v>
      </c>
      <c r="M623">
        <v>0</v>
      </c>
      <c r="N623">
        <v>0</v>
      </c>
      <c r="O623">
        <v>0</v>
      </c>
      <c r="P623">
        <v>0</v>
      </c>
      <c r="Q623">
        <v>0</v>
      </c>
      <c r="R623">
        <v>0</v>
      </c>
      <c r="S623">
        <v>0</v>
      </c>
      <c r="T623">
        <v>1338</v>
      </c>
      <c r="U623">
        <v>1338</v>
      </c>
      <c r="V623">
        <v>1338</v>
      </c>
      <c r="W623">
        <v>1338</v>
      </c>
      <c r="X623">
        <v>1338</v>
      </c>
      <c r="Y623">
        <v>1338</v>
      </c>
      <c r="Z623">
        <v>1338</v>
      </c>
      <c r="AA623">
        <v>1338</v>
      </c>
      <c r="AB623">
        <v>1338</v>
      </c>
      <c r="AC623">
        <v>1338</v>
      </c>
      <c r="AD623">
        <v>1338</v>
      </c>
      <c r="AE623">
        <v>1342</v>
      </c>
      <c r="AF623">
        <v>0</v>
      </c>
      <c r="AG623">
        <v>0</v>
      </c>
      <c r="AH623">
        <v>0</v>
      </c>
      <c r="AI623">
        <v>0</v>
      </c>
      <c r="AJ623">
        <v>0</v>
      </c>
      <c r="AK623">
        <v>0</v>
      </c>
      <c r="AL623">
        <v>0</v>
      </c>
      <c r="AM623">
        <v>0</v>
      </c>
      <c r="AN623">
        <v>0</v>
      </c>
      <c r="AO623">
        <v>0</v>
      </c>
      <c r="AP623">
        <v>0</v>
      </c>
      <c r="AQ623">
        <v>0</v>
      </c>
      <c r="AR623">
        <v>0</v>
      </c>
      <c r="AS623">
        <v>0</v>
      </c>
      <c r="AT623">
        <v>0</v>
      </c>
    </row>
    <row r="624" spans="1:46" x14ac:dyDescent="0.45">
      <c r="A624" t="s">
        <v>10</v>
      </c>
      <c r="B624">
        <v>1</v>
      </c>
      <c r="C624" t="s">
        <v>575</v>
      </c>
      <c r="D624">
        <v>6300</v>
      </c>
      <c r="E624">
        <v>0</v>
      </c>
      <c r="F624">
        <v>0</v>
      </c>
      <c r="G624">
        <v>0</v>
      </c>
      <c r="H624">
        <v>0</v>
      </c>
      <c r="I624">
        <v>0</v>
      </c>
      <c r="J624">
        <v>0</v>
      </c>
      <c r="K624">
        <v>0</v>
      </c>
      <c r="L624">
        <v>0</v>
      </c>
      <c r="M624">
        <v>0</v>
      </c>
      <c r="N624">
        <v>0</v>
      </c>
      <c r="O624">
        <v>0</v>
      </c>
      <c r="P624">
        <v>0</v>
      </c>
      <c r="Q624">
        <v>0</v>
      </c>
      <c r="R624">
        <v>0</v>
      </c>
      <c r="S624">
        <v>0</v>
      </c>
      <c r="T624">
        <v>0</v>
      </c>
      <c r="U624">
        <v>0</v>
      </c>
      <c r="V624">
        <v>0</v>
      </c>
      <c r="W624">
        <v>3529</v>
      </c>
      <c r="X624">
        <v>2829</v>
      </c>
      <c r="Y624">
        <v>1041</v>
      </c>
      <c r="Z624">
        <v>923</v>
      </c>
      <c r="AA624">
        <v>2429</v>
      </c>
      <c r="AB624">
        <v>1063</v>
      </c>
      <c r="AC624">
        <v>4244</v>
      </c>
      <c r="AD624">
        <v>3682</v>
      </c>
      <c r="AE624">
        <v>15260</v>
      </c>
      <c r="AF624">
        <v>0</v>
      </c>
      <c r="AG624">
        <v>0</v>
      </c>
      <c r="AH624">
        <v>0</v>
      </c>
      <c r="AI624">
        <v>0</v>
      </c>
      <c r="AJ624">
        <v>0</v>
      </c>
      <c r="AK624">
        <v>0</v>
      </c>
      <c r="AL624">
        <v>0</v>
      </c>
      <c r="AM624">
        <v>0</v>
      </c>
      <c r="AN624">
        <v>0</v>
      </c>
      <c r="AO624">
        <v>0</v>
      </c>
      <c r="AP624">
        <v>0</v>
      </c>
      <c r="AQ624">
        <v>0</v>
      </c>
      <c r="AR624">
        <v>0</v>
      </c>
      <c r="AS624">
        <v>0</v>
      </c>
      <c r="AT624">
        <v>0</v>
      </c>
    </row>
    <row r="625" spans="1:46" x14ac:dyDescent="0.45">
      <c r="A625" t="s">
        <v>10</v>
      </c>
      <c r="B625">
        <v>1</v>
      </c>
      <c r="C625" t="s">
        <v>575</v>
      </c>
      <c r="D625">
        <v>6400</v>
      </c>
      <c r="E625">
        <v>0</v>
      </c>
      <c r="F625">
        <v>0</v>
      </c>
      <c r="G625">
        <v>0</v>
      </c>
      <c r="H625">
        <v>0</v>
      </c>
      <c r="I625">
        <v>0</v>
      </c>
      <c r="J625">
        <v>0</v>
      </c>
      <c r="K625">
        <v>0</v>
      </c>
      <c r="L625">
        <v>0</v>
      </c>
      <c r="M625">
        <v>0</v>
      </c>
      <c r="N625">
        <v>0</v>
      </c>
      <c r="O625">
        <v>0</v>
      </c>
      <c r="P625">
        <v>0</v>
      </c>
      <c r="Q625">
        <v>0</v>
      </c>
      <c r="R625">
        <v>0</v>
      </c>
      <c r="S625">
        <v>0</v>
      </c>
      <c r="T625">
        <v>0</v>
      </c>
      <c r="U625">
        <v>0</v>
      </c>
      <c r="V625">
        <v>0</v>
      </c>
      <c r="W625">
        <v>0</v>
      </c>
      <c r="X625">
        <v>2864</v>
      </c>
      <c r="Y625">
        <v>790</v>
      </c>
      <c r="Z625">
        <v>2166</v>
      </c>
      <c r="AA625">
        <v>7181</v>
      </c>
      <c r="AB625">
        <v>2323</v>
      </c>
      <c r="AC625">
        <v>4594</v>
      </c>
      <c r="AD625">
        <v>7712</v>
      </c>
      <c r="AE625">
        <v>7370</v>
      </c>
      <c r="AF625">
        <v>0</v>
      </c>
      <c r="AG625">
        <v>0</v>
      </c>
      <c r="AH625">
        <v>0</v>
      </c>
      <c r="AI625">
        <v>0</v>
      </c>
      <c r="AJ625">
        <v>0</v>
      </c>
      <c r="AK625">
        <v>0</v>
      </c>
      <c r="AL625">
        <v>0</v>
      </c>
      <c r="AM625">
        <v>0</v>
      </c>
      <c r="AN625">
        <v>0</v>
      </c>
      <c r="AO625">
        <v>0</v>
      </c>
      <c r="AP625">
        <v>0</v>
      </c>
      <c r="AQ625">
        <v>0</v>
      </c>
      <c r="AR625">
        <v>0</v>
      </c>
      <c r="AS625">
        <v>0</v>
      </c>
      <c r="AT625">
        <v>0</v>
      </c>
    </row>
    <row r="626" spans="1:46" x14ac:dyDescent="0.45">
      <c r="A626" t="s">
        <v>10</v>
      </c>
      <c r="B626">
        <v>1</v>
      </c>
      <c r="C626" t="s">
        <v>575</v>
      </c>
      <c r="D626">
        <v>6500</v>
      </c>
      <c r="E626">
        <v>0</v>
      </c>
      <c r="F626">
        <v>0</v>
      </c>
      <c r="G626">
        <v>0</v>
      </c>
      <c r="H626">
        <v>0</v>
      </c>
      <c r="I626">
        <v>0</v>
      </c>
      <c r="J626">
        <v>0</v>
      </c>
      <c r="K626">
        <v>0</v>
      </c>
      <c r="L626">
        <v>0</v>
      </c>
      <c r="M626">
        <v>0</v>
      </c>
      <c r="N626">
        <v>0</v>
      </c>
      <c r="O626">
        <v>0</v>
      </c>
      <c r="P626">
        <v>0</v>
      </c>
      <c r="Q626">
        <v>0</v>
      </c>
      <c r="R626">
        <v>0</v>
      </c>
      <c r="S626">
        <v>0</v>
      </c>
      <c r="T626">
        <v>191</v>
      </c>
      <c r="U626">
        <v>0</v>
      </c>
      <c r="V626">
        <v>0</v>
      </c>
      <c r="W626">
        <v>1997</v>
      </c>
      <c r="X626">
        <v>3279</v>
      </c>
      <c r="Y626">
        <v>0</v>
      </c>
      <c r="Z626">
        <v>377</v>
      </c>
      <c r="AA626">
        <v>463</v>
      </c>
      <c r="AB626">
        <v>314</v>
      </c>
      <c r="AC626">
        <v>8278</v>
      </c>
      <c r="AD626">
        <v>1012</v>
      </c>
      <c r="AE626">
        <v>5089</v>
      </c>
      <c r="AF626">
        <v>0</v>
      </c>
      <c r="AG626">
        <v>0</v>
      </c>
      <c r="AH626">
        <v>0</v>
      </c>
      <c r="AI626">
        <v>0</v>
      </c>
      <c r="AJ626">
        <v>0</v>
      </c>
      <c r="AK626">
        <v>0</v>
      </c>
      <c r="AL626">
        <v>0</v>
      </c>
      <c r="AM626">
        <v>0</v>
      </c>
      <c r="AN626">
        <v>0</v>
      </c>
      <c r="AO626">
        <v>0</v>
      </c>
      <c r="AP626">
        <v>0</v>
      </c>
      <c r="AQ626">
        <v>0</v>
      </c>
      <c r="AR626">
        <v>0</v>
      </c>
      <c r="AS626">
        <v>0</v>
      </c>
      <c r="AT626">
        <v>0</v>
      </c>
    </row>
    <row r="627" spans="1:46" x14ac:dyDescent="0.45">
      <c r="A627" t="s">
        <v>10</v>
      </c>
      <c r="B627">
        <v>1</v>
      </c>
      <c r="C627" t="s">
        <v>575</v>
      </c>
      <c r="D627">
        <v>6505</v>
      </c>
      <c r="E627">
        <v>0</v>
      </c>
      <c r="F627">
        <v>0</v>
      </c>
      <c r="G627">
        <v>0</v>
      </c>
      <c r="H627">
        <v>0</v>
      </c>
      <c r="I627">
        <v>0</v>
      </c>
      <c r="J627">
        <v>0</v>
      </c>
      <c r="K627">
        <v>0</v>
      </c>
      <c r="L627">
        <v>0</v>
      </c>
      <c r="M627">
        <v>0</v>
      </c>
      <c r="N627">
        <v>0</v>
      </c>
      <c r="O627">
        <v>0</v>
      </c>
      <c r="P627">
        <v>0</v>
      </c>
      <c r="Q627">
        <v>0</v>
      </c>
      <c r="R627">
        <v>0</v>
      </c>
      <c r="S627">
        <v>0</v>
      </c>
      <c r="T627">
        <v>0</v>
      </c>
      <c r="U627">
        <v>457</v>
      </c>
      <c r="V627">
        <v>0</v>
      </c>
      <c r="W627">
        <v>2339</v>
      </c>
      <c r="X627">
        <v>208</v>
      </c>
      <c r="Y627">
        <v>1176</v>
      </c>
      <c r="Z627">
        <v>145</v>
      </c>
      <c r="AA627">
        <v>0</v>
      </c>
      <c r="AB627">
        <v>1087</v>
      </c>
      <c r="AC627">
        <v>2588</v>
      </c>
      <c r="AD627">
        <v>0</v>
      </c>
      <c r="AE627">
        <v>0</v>
      </c>
      <c r="AF627">
        <v>0</v>
      </c>
      <c r="AG627">
        <v>0</v>
      </c>
      <c r="AH627">
        <v>0</v>
      </c>
      <c r="AI627">
        <v>0</v>
      </c>
      <c r="AJ627">
        <v>0</v>
      </c>
      <c r="AK627">
        <v>0</v>
      </c>
      <c r="AL627">
        <v>0</v>
      </c>
      <c r="AM627">
        <v>0</v>
      </c>
      <c r="AN627">
        <v>0</v>
      </c>
      <c r="AO627">
        <v>0</v>
      </c>
      <c r="AP627">
        <v>0</v>
      </c>
      <c r="AQ627">
        <v>0</v>
      </c>
      <c r="AR627">
        <v>0</v>
      </c>
      <c r="AS627">
        <v>0</v>
      </c>
      <c r="AT627">
        <v>0</v>
      </c>
    </row>
    <row r="628" spans="1:46" x14ac:dyDescent="0.45">
      <c r="A628" t="s">
        <v>10</v>
      </c>
      <c r="B628">
        <v>1</v>
      </c>
      <c r="C628" t="s">
        <v>575</v>
      </c>
      <c r="D628">
        <v>6510</v>
      </c>
      <c r="E628">
        <v>0</v>
      </c>
      <c r="F628">
        <v>0</v>
      </c>
      <c r="G628">
        <v>0</v>
      </c>
      <c r="H628">
        <v>0</v>
      </c>
      <c r="I628">
        <v>0</v>
      </c>
      <c r="J628">
        <v>0</v>
      </c>
      <c r="K628">
        <v>0</v>
      </c>
      <c r="L628">
        <v>0</v>
      </c>
      <c r="M628">
        <v>0</v>
      </c>
      <c r="N628">
        <v>0</v>
      </c>
      <c r="O628">
        <v>0</v>
      </c>
      <c r="P628">
        <v>0</v>
      </c>
      <c r="Q628">
        <v>0</v>
      </c>
      <c r="R628">
        <v>0</v>
      </c>
      <c r="S628">
        <v>0</v>
      </c>
      <c r="T628">
        <v>2083</v>
      </c>
      <c r="U628">
        <v>2083</v>
      </c>
      <c r="V628">
        <v>2083</v>
      </c>
      <c r="W628">
        <v>2083</v>
      </c>
      <c r="X628">
        <v>2083</v>
      </c>
      <c r="Y628">
        <v>2083</v>
      </c>
      <c r="Z628">
        <v>2083</v>
      </c>
      <c r="AA628">
        <v>2083</v>
      </c>
      <c r="AB628">
        <v>2083</v>
      </c>
      <c r="AC628">
        <v>2083</v>
      </c>
      <c r="AD628">
        <v>2083</v>
      </c>
      <c r="AE628">
        <v>2087</v>
      </c>
      <c r="AF628">
        <v>0</v>
      </c>
      <c r="AG628">
        <v>0</v>
      </c>
      <c r="AH628">
        <v>0</v>
      </c>
      <c r="AI628">
        <v>0</v>
      </c>
      <c r="AJ628">
        <v>0</v>
      </c>
      <c r="AK628">
        <v>0</v>
      </c>
      <c r="AL628">
        <v>0</v>
      </c>
      <c r="AM628">
        <v>0</v>
      </c>
      <c r="AN628">
        <v>0</v>
      </c>
      <c r="AO628">
        <v>0</v>
      </c>
      <c r="AP628">
        <v>0</v>
      </c>
      <c r="AQ628">
        <v>0</v>
      </c>
      <c r="AR628">
        <v>0</v>
      </c>
      <c r="AS628">
        <v>0</v>
      </c>
      <c r="AT628">
        <v>0</v>
      </c>
    </row>
    <row r="629" spans="1:46" x14ac:dyDescent="0.45">
      <c r="A629" t="s">
        <v>10</v>
      </c>
      <c r="B629">
        <v>1</v>
      </c>
      <c r="C629" t="s">
        <v>575</v>
      </c>
      <c r="D629">
        <v>6600</v>
      </c>
      <c r="E629">
        <v>0</v>
      </c>
      <c r="F629">
        <v>0</v>
      </c>
      <c r="G629">
        <v>0</v>
      </c>
      <c r="H629">
        <v>0</v>
      </c>
      <c r="I629">
        <v>0</v>
      </c>
      <c r="J629">
        <v>0</v>
      </c>
      <c r="K629">
        <v>0</v>
      </c>
      <c r="L629">
        <v>0</v>
      </c>
      <c r="M629">
        <v>0</v>
      </c>
      <c r="N629">
        <v>0</v>
      </c>
      <c r="O629">
        <v>0</v>
      </c>
      <c r="P629">
        <v>0</v>
      </c>
      <c r="Q629">
        <v>0</v>
      </c>
      <c r="R629">
        <v>0</v>
      </c>
      <c r="S629">
        <v>0</v>
      </c>
      <c r="T629">
        <v>500</v>
      </c>
      <c r="U629">
        <v>500</v>
      </c>
      <c r="V629">
        <v>500</v>
      </c>
      <c r="W629">
        <v>500</v>
      </c>
      <c r="X629">
        <v>500</v>
      </c>
      <c r="Y629">
        <v>500</v>
      </c>
      <c r="Z629">
        <v>500</v>
      </c>
      <c r="AA629">
        <v>500</v>
      </c>
      <c r="AB629">
        <v>500</v>
      </c>
      <c r="AC629">
        <v>500</v>
      </c>
      <c r="AD629">
        <v>500</v>
      </c>
      <c r="AE629">
        <v>500</v>
      </c>
      <c r="AF629">
        <v>0</v>
      </c>
      <c r="AG629">
        <v>0</v>
      </c>
      <c r="AH629">
        <v>0</v>
      </c>
      <c r="AI629">
        <v>0</v>
      </c>
      <c r="AJ629">
        <v>0</v>
      </c>
      <c r="AK629">
        <v>0</v>
      </c>
      <c r="AL629">
        <v>0</v>
      </c>
      <c r="AM629">
        <v>0</v>
      </c>
      <c r="AN629">
        <v>0</v>
      </c>
      <c r="AO629">
        <v>0</v>
      </c>
      <c r="AP629">
        <v>0</v>
      </c>
      <c r="AQ629">
        <v>0</v>
      </c>
      <c r="AR629">
        <v>0</v>
      </c>
      <c r="AS629">
        <v>0</v>
      </c>
      <c r="AT629">
        <v>0</v>
      </c>
    </row>
    <row r="630" spans="1:46" x14ac:dyDescent="0.45">
      <c r="A630" t="s">
        <v>10</v>
      </c>
      <c r="B630">
        <v>1</v>
      </c>
      <c r="C630" t="s">
        <v>575</v>
      </c>
      <c r="D630">
        <v>6700</v>
      </c>
      <c r="E630">
        <v>0</v>
      </c>
      <c r="F630">
        <v>0</v>
      </c>
      <c r="G630">
        <v>0</v>
      </c>
      <c r="H630">
        <v>0</v>
      </c>
      <c r="I630">
        <v>0</v>
      </c>
      <c r="J630">
        <v>0</v>
      </c>
      <c r="K630">
        <v>0</v>
      </c>
      <c r="L630">
        <v>0</v>
      </c>
      <c r="M630">
        <v>0</v>
      </c>
      <c r="N630">
        <v>0</v>
      </c>
      <c r="O630">
        <v>0</v>
      </c>
      <c r="P630">
        <v>0</v>
      </c>
      <c r="Q630">
        <v>0</v>
      </c>
      <c r="R630">
        <v>0</v>
      </c>
      <c r="S630">
        <v>0</v>
      </c>
      <c r="T630">
        <v>1258</v>
      </c>
      <c r="U630">
        <v>1380</v>
      </c>
      <c r="V630">
        <v>1748</v>
      </c>
      <c r="W630">
        <v>7400</v>
      </c>
      <c r="X630">
        <v>4841</v>
      </c>
      <c r="Y630">
        <v>2693</v>
      </c>
      <c r="Z630">
        <v>4756</v>
      </c>
      <c r="AA630">
        <v>2532</v>
      </c>
      <c r="AB630">
        <v>1425</v>
      </c>
      <c r="AC630">
        <v>4039</v>
      </c>
      <c r="AD630">
        <v>8105</v>
      </c>
      <c r="AE630">
        <v>9823</v>
      </c>
      <c r="AF630">
        <v>0</v>
      </c>
      <c r="AG630">
        <v>0</v>
      </c>
      <c r="AH630">
        <v>0</v>
      </c>
      <c r="AI630">
        <v>0</v>
      </c>
      <c r="AJ630">
        <v>0</v>
      </c>
      <c r="AK630">
        <v>0</v>
      </c>
      <c r="AL630">
        <v>0</v>
      </c>
      <c r="AM630">
        <v>0</v>
      </c>
      <c r="AN630">
        <v>0</v>
      </c>
      <c r="AO630">
        <v>0</v>
      </c>
      <c r="AP630">
        <v>0</v>
      </c>
      <c r="AQ630">
        <v>0</v>
      </c>
      <c r="AR630">
        <v>0</v>
      </c>
      <c r="AS630">
        <v>0</v>
      </c>
      <c r="AT630">
        <v>0</v>
      </c>
    </row>
    <row r="631" spans="1:46" x14ac:dyDescent="0.45">
      <c r="A631" t="s">
        <v>10</v>
      </c>
      <c r="B631">
        <v>1</v>
      </c>
      <c r="C631" t="s">
        <v>575</v>
      </c>
      <c r="D631">
        <v>6999</v>
      </c>
      <c r="E631">
        <v>0</v>
      </c>
      <c r="F631">
        <v>0</v>
      </c>
      <c r="G631">
        <v>0</v>
      </c>
      <c r="H631">
        <v>0</v>
      </c>
      <c r="I631">
        <v>0</v>
      </c>
      <c r="J631">
        <v>0</v>
      </c>
      <c r="K631">
        <v>0</v>
      </c>
      <c r="L631">
        <v>0</v>
      </c>
      <c r="M631">
        <v>0</v>
      </c>
      <c r="N631">
        <v>0</v>
      </c>
      <c r="O631">
        <v>0</v>
      </c>
      <c r="P631">
        <v>0</v>
      </c>
      <c r="Q631">
        <v>0</v>
      </c>
      <c r="R631">
        <v>0</v>
      </c>
      <c r="S631">
        <v>0</v>
      </c>
      <c r="T631">
        <v>0</v>
      </c>
      <c r="U631">
        <v>0</v>
      </c>
      <c r="V631">
        <v>0</v>
      </c>
      <c r="W631">
        <v>0</v>
      </c>
      <c r="X631">
        <v>0</v>
      </c>
      <c r="Y631">
        <v>0</v>
      </c>
      <c r="Z631">
        <v>0</v>
      </c>
      <c r="AA631">
        <v>0</v>
      </c>
      <c r="AB631">
        <v>0</v>
      </c>
      <c r="AC631">
        <v>0</v>
      </c>
      <c r="AD631">
        <v>0</v>
      </c>
      <c r="AE631">
        <v>25000</v>
      </c>
      <c r="AF631">
        <v>0</v>
      </c>
      <c r="AG631">
        <v>0</v>
      </c>
      <c r="AH631">
        <v>0</v>
      </c>
      <c r="AI631">
        <v>0</v>
      </c>
      <c r="AJ631">
        <v>0</v>
      </c>
      <c r="AK631">
        <v>0</v>
      </c>
      <c r="AL631">
        <v>0</v>
      </c>
      <c r="AM631">
        <v>0</v>
      </c>
      <c r="AN631">
        <v>0</v>
      </c>
      <c r="AO631">
        <v>0</v>
      </c>
      <c r="AP631">
        <v>0</v>
      </c>
      <c r="AQ631">
        <v>0</v>
      </c>
      <c r="AR631">
        <v>0</v>
      </c>
      <c r="AS631">
        <v>0</v>
      </c>
      <c r="AT631">
        <v>0</v>
      </c>
    </row>
    <row r="632" spans="1:46" x14ac:dyDescent="0.45">
      <c r="A632" t="s">
        <v>10</v>
      </c>
      <c r="B632">
        <v>1</v>
      </c>
      <c r="C632" t="s">
        <v>575</v>
      </c>
      <c r="D632">
        <v>7083</v>
      </c>
      <c r="E632">
        <v>0</v>
      </c>
      <c r="F632">
        <v>0</v>
      </c>
      <c r="G632">
        <v>0</v>
      </c>
      <c r="H632">
        <v>0</v>
      </c>
      <c r="I632">
        <v>0</v>
      </c>
      <c r="J632">
        <v>0</v>
      </c>
      <c r="K632">
        <v>0</v>
      </c>
      <c r="L632">
        <v>0</v>
      </c>
      <c r="M632">
        <v>0</v>
      </c>
      <c r="N632">
        <v>0</v>
      </c>
      <c r="O632">
        <v>0</v>
      </c>
      <c r="P632">
        <v>0</v>
      </c>
      <c r="Q632">
        <v>0</v>
      </c>
      <c r="R632">
        <v>0</v>
      </c>
      <c r="S632">
        <v>0</v>
      </c>
      <c r="T632">
        <v>0</v>
      </c>
      <c r="U632">
        <v>0</v>
      </c>
      <c r="V632">
        <v>0</v>
      </c>
      <c r="W632">
        <v>0</v>
      </c>
      <c r="X632">
        <v>0</v>
      </c>
      <c r="Y632">
        <v>0</v>
      </c>
      <c r="Z632">
        <v>0</v>
      </c>
      <c r="AA632">
        <v>0</v>
      </c>
      <c r="AB632">
        <v>0</v>
      </c>
      <c r="AC632">
        <v>0</v>
      </c>
      <c r="AD632">
        <v>0</v>
      </c>
      <c r="AE632">
        <v>0</v>
      </c>
      <c r="AF632">
        <v>0</v>
      </c>
      <c r="AG632">
        <v>0</v>
      </c>
      <c r="AH632">
        <v>0</v>
      </c>
      <c r="AI632">
        <v>0</v>
      </c>
      <c r="AJ632">
        <v>0</v>
      </c>
      <c r="AK632">
        <v>0</v>
      </c>
      <c r="AL632">
        <v>0</v>
      </c>
      <c r="AM632">
        <v>0</v>
      </c>
      <c r="AN632">
        <v>0</v>
      </c>
      <c r="AO632">
        <v>0</v>
      </c>
      <c r="AP632">
        <v>0</v>
      </c>
      <c r="AQ632">
        <v>0</v>
      </c>
      <c r="AR632">
        <v>0</v>
      </c>
      <c r="AS632">
        <v>0</v>
      </c>
      <c r="AT632">
        <v>0</v>
      </c>
    </row>
    <row r="633" spans="1:46" x14ac:dyDescent="0.45">
      <c r="A633" t="s">
        <v>10</v>
      </c>
      <c r="B633">
        <v>1</v>
      </c>
      <c r="C633" t="s">
        <v>575</v>
      </c>
      <c r="D633">
        <v>7454</v>
      </c>
      <c r="E633">
        <v>0</v>
      </c>
      <c r="F633">
        <v>0</v>
      </c>
      <c r="G633">
        <v>0</v>
      </c>
      <c r="H633">
        <v>0</v>
      </c>
      <c r="I633">
        <v>0</v>
      </c>
      <c r="J633">
        <v>0</v>
      </c>
      <c r="K633">
        <v>0</v>
      </c>
      <c r="L633">
        <v>0</v>
      </c>
      <c r="M633">
        <v>0</v>
      </c>
      <c r="N633">
        <v>0</v>
      </c>
      <c r="O633">
        <v>0</v>
      </c>
      <c r="P633">
        <v>0</v>
      </c>
      <c r="Q633">
        <v>0</v>
      </c>
      <c r="R633">
        <v>0</v>
      </c>
      <c r="S633">
        <v>0</v>
      </c>
      <c r="T633">
        <v>0</v>
      </c>
      <c r="U633">
        <v>0</v>
      </c>
      <c r="V633">
        <v>0</v>
      </c>
      <c r="W633">
        <v>0</v>
      </c>
      <c r="X633">
        <v>0</v>
      </c>
      <c r="Y633">
        <v>0</v>
      </c>
      <c r="Z633">
        <v>0</v>
      </c>
      <c r="AA633">
        <v>0</v>
      </c>
      <c r="AB633">
        <v>0</v>
      </c>
      <c r="AC633">
        <v>0</v>
      </c>
      <c r="AD633">
        <v>0</v>
      </c>
      <c r="AE633">
        <v>0</v>
      </c>
      <c r="AF633">
        <v>0</v>
      </c>
      <c r="AG633">
        <v>0</v>
      </c>
      <c r="AH633">
        <v>0</v>
      </c>
      <c r="AI633">
        <v>0</v>
      </c>
      <c r="AJ633">
        <v>0</v>
      </c>
      <c r="AK633">
        <v>0</v>
      </c>
      <c r="AL633">
        <v>0</v>
      </c>
      <c r="AM633">
        <v>0</v>
      </c>
      <c r="AN633">
        <v>0</v>
      </c>
      <c r="AO633">
        <v>0</v>
      </c>
      <c r="AP633">
        <v>0</v>
      </c>
      <c r="AQ633">
        <v>0</v>
      </c>
      <c r="AR633">
        <v>0</v>
      </c>
      <c r="AS633">
        <v>0</v>
      </c>
      <c r="AT633">
        <v>0</v>
      </c>
    </row>
    <row r="634" spans="1:46" x14ac:dyDescent="0.45">
      <c r="A634" t="s">
        <v>10</v>
      </c>
      <c r="B634">
        <v>1</v>
      </c>
      <c r="C634" t="s">
        <v>575</v>
      </c>
      <c r="D634">
        <v>7685</v>
      </c>
      <c r="E634">
        <v>0</v>
      </c>
      <c r="F634">
        <v>0</v>
      </c>
      <c r="G634">
        <v>0</v>
      </c>
      <c r="H634">
        <v>0</v>
      </c>
      <c r="I634">
        <v>0</v>
      </c>
      <c r="J634">
        <v>0</v>
      </c>
      <c r="K634">
        <v>0</v>
      </c>
      <c r="L634">
        <v>0</v>
      </c>
      <c r="M634">
        <v>0</v>
      </c>
      <c r="N634">
        <v>0</v>
      </c>
      <c r="O634">
        <v>0</v>
      </c>
      <c r="P634">
        <v>0</v>
      </c>
      <c r="Q634">
        <v>0</v>
      </c>
      <c r="R634">
        <v>0</v>
      </c>
      <c r="S634">
        <v>0</v>
      </c>
      <c r="T634">
        <v>15000</v>
      </c>
      <c r="U634">
        <v>15000</v>
      </c>
      <c r="V634">
        <v>15000</v>
      </c>
      <c r="W634">
        <v>15000</v>
      </c>
      <c r="X634">
        <v>15000</v>
      </c>
      <c r="Y634">
        <v>15000</v>
      </c>
      <c r="Z634">
        <v>15000</v>
      </c>
      <c r="AA634">
        <v>15000</v>
      </c>
      <c r="AB634">
        <v>15000</v>
      </c>
      <c r="AC634">
        <v>15000</v>
      </c>
      <c r="AD634">
        <v>15000</v>
      </c>
      <c r="AE634">
        <v>15000</v>
      </c>
      <c r="AF634">
        <v>0</v>
      </c>
      <c r="AG634">
        <v>0</v>
      </c>
      <c r="AH634">
        <v>0</v>
      </c>
      <c r="AI634">
        <v>0</v>
      </c>
      <c r="AJ634">
        <v>0</v>
      </c>
      <c r="AK634">
        <v>0</v>
      </c>
      <c r="AL634">
        <v>0</v>
      </c>
      <c r="AM634">
        <v>0</v>
      </c>
      <c r="AN634">
        <v>0</v>
      </c>
      <c r="AO634">
        <v>0</v>
      </c>
      <c r="AP634">
        <v>0</v>
      </c>
      <c r="AQ634">
        <v>0</v>
      </c>
      <c r="AR634">
        <v>0</v>
      </c>
      <c r="AS634">
        <v>0</v>
      </c>
      <c r="AT634">
        <v>0</v>
      </c>
    </row>
    <row r="635" spans="1:46" x14ac:dyDescent="0.45">
      <c r="A635" t="s">
        <v>10</v>
      </c>
      <c r="B635">
        <v>1</v>
      </c>
      <c r="C635" t="s">
        <v>575</v>
      </c>
      <c r="D635">
        <v>7686</v>
      </c>
      <c r="E635">
        <v>0</v>
      </c>
      <c r="F635">
        <v>0</v>
      </c>
      <c r="G635">
        <v>0</v>
      </c>
      <c r="H635">
        <v>0</v>
      </c>
      <c r="I635">
        <v>0</v>
      </c>
      <c r="J635">
        <v>0</v>
      </c>
      <c r="K635">
        <v>0</v>
      </c>
      <c r="L635">
        <v>0</v>
      </c>
      <c r="M635">
        <v>0</v>
      </c>
      <c r="N635">
        <v>0</v>
      </c>
      <c r="O635">
        <v>0</v>
      </c>
      <c r="P635">
        <v>0</v>
      </c>
      <c r="Q635">
        <v>0</v>
      </c>
      <c r="R635">
        <v>0</v>
      </c>
      <c r="S635">
        <v>0</v>
      </c>
      <c r="T635">
        <v>245</v>
      </c>
      <c r="U635">
        <v>1546</v>
      </c>
      <c r="V635">
        <v>1270</v>
      </c>
      <c r="W635">
        <v>1514</v>
      </c>
      <c r="X635">
        <v>1451</v>
      </c>
      <c r="Y635">
        <v>1435</v>
      </c>
      <c r="Z635">
        <v>1278</v>
      </c>
      <c r="AA635">
        <v>1549</v>
      </c>
      <c r="AB635">
        <v>1138</v>
      </c>
      <c r="AC635">
        <v>1410</v>
      </c>
      <c r="AD635">
        <v>881</v>
      </c>
      <c r="AE635">
        <v>2598</v>
      </c>
      <c r="AF635">
        <v>0</v>
      </c>
      <c r="AG635">
        <v>0</v>
      </c>
      <c r="AH635">
        <v>0</v>
      </c>
      <c r="AI635">
        <v>0</v>
      </c>
      <c r="AJ635">
        <v>0</v>
      </c>
      <c r="AK635">
        <v>0</v>
      </c>
      <c r="AL635">
        <v>0</v>
      </c>
      <c r="AM635">
        <v>0</v>
      </c>
      <c r="AN635">
        <v>0</v>
      </c>
      <c r="AO635">
        <v>0</v>
      </c>
      <c r="AP635">
        <v>0</v>
      </c>
      <c r="AQ635">
        <v>0</v>
      </c>
      <c r="AR635">
        <v>0</v>
      </c>
      <c r="AS635">
        <v>0</v>
      </c>
      <c r="AT635">
        <v>0</v>
      </c>
    </row>
    <row r="636" spans="1:46" x14ac:dyDescent="0.45">
      <c r="A636" t="s">
        <v>10</v>
      </c>
      <c r="B636">
        <v>1</v>
      </c>
      <c r="C636" t="s">
        <v>575</v>
      </c>
      <c r="D636">
        <v>7687</v>
      </c>
      <c r="E636">
        <v>0</v>
      </c>
      <c r="F636">
        <v>0</v>
      </c>
      <c r="G636">
        <v>0</v>
      </c>
      <c r="H636">
        <v>0</v>
      </c>
      <c r="I636">
        <v>0</v>
      </c>
      <c r="J636">
        <v>0</v>
      </c>
      <c r="K636">
        <v>0</v>
      </c>
      <c r="L636">
        <v>0</v>
      </c>
      <c r="M636">
        <v>0</v>
      </c>
      <c r="N636">
        <v>0</v>
      </c>
      <c r="O636">
        <v>0</v>
      </c>
      <c r="P636">
        <v>0</v>
      </c>
      <c r="Q636">
        <v>0</v>
      </c>
      <c r="R636">
        <v>0</v>
      </c>
      <c r="S636">
        <v>0</v>
      </c>
      <c r="T636">
        <v>25</v>
      </c>
      <c r="U636">
        <v>156</v>
      </c>
      <c r="V636">
        <v>128</v>
      </c>
      <c r="W636">
        <v>152</v>
      </c>
      <c r="X636">
        <v>146</v>
      </c>
      <c r="Y636">
        <v>144</v>
      </c>
      <c r="Z636">
        <v>129</v>
      </c>
      <c r="AA636">
        <v>156</v>
      </c>
      <c r="AB636">
        <v>114</v>
      </c>
      <c r="AC636">
        <v>142</v>
      </c>
      <c r="AD636">
        <v>89</v>
      </c>
      <c r="AE636">
        <v>260</v>
      </c>
      <c r="AF636">
        <v>0</v>
      </c>
      <c r="AG636">
        <v>0</v>
      </c>
      <c r="AH636">
        <v>0</v>
      </c>
      <c r="AI636">
        <v>0</v>
      </c>
      <c r="AJ636">
        <v>0</v>
      </c>
      <c r="AK636">
        <v>0</v>
      </c>
      <c r="AL636">
        <v>0</v>
      </c>
      <c r="AM636">
        <v>0</v>
      </c>
      <c r="AN636">
        <v>0</v>
      </c>
      <c r="AO636">
        <v>0</v>
      </c>
      <c r="AP636">
        <v>0</v>
      </c>
      <c r="AQ636">
        <v>0</v>
      </c>
      <c r="AR636">
        <v>0</v>
      </c>
      <c r="AS636">
        <v>0</v>
      </c>
      <c r="AT636">
        <v>0</v>
      </c>
    </row>
    <row r="637" spans="1:46" x14ac:dyDescent="0.45">
      <c r="A637" t="s">
        <v>10</v>
      </c>
      <c r="B637">
        <v>1</v>
      </c>
      <c r="C637" t="s">
        <v>575</v>
      </c>
      <c r="D637">
        <v>7700</v>
      </c>
      <c r="E637">
        <v>0</v>
      </c>
      <c r="F637">
        <v>0</v>
      </c>
      <c r="G637">
        <v>0</v>
      </c>
      <c r="H637">
        <v>0</v>
      </c>
      <c r="I637">
        <v>0</v>
      </c>
      <c r="J637">
        <v>0</v>
      </c>
      <c r="K637">
        <v>0</v>
      </c>
      <c r="L637">
        <v>0</v>
      </c>
      <c r="M637">
        <v>0</v>
      </c>
      <c r="N637">
        <v>0</v>
      </c>
      <c r="O637">
        <v>0</v>
      </c>
      <c r="P637">
        <v>0</v>
      </c>
      <c r="Q637">
        <v>0</v>
      </c>
      <c r="R637">
        <v>0</v>
      </c>
      <c r="S637">
        <v>0</v>
      </c>
      <c r="T637">
        <v>14210</v>
      </c>
      <c r="U637">
        <v>13760</v>
      </c>
      <c r="V637">
        <v>16685</v>
      </c>
      <c r="W637">
        <v>16524</v>
      </c>
      <c r="X637">
        <v>17031</v>
      </c>
      <c r="Y637">
        <v>15185</v>
      </c>
      <c r="Z637">
        <v>17357</v>
      </c>
      <c r="AA637">
        <v>17192</v>
      </c>
      <c r="AB637">
        <v>16272</v>
      </c>
      <c r="AC637">
        <v>19112</v>
      </c>
      <c r="AD637">
        <v>14495</v>
      </c>
      <c r="AE637">
        <v>23085</v>
      </c>
      <c r="AF637">
        <v>0</v>
      </c>
      <c r="AG637">
        <v>0</v>
      </c>
      <c r="AH637">
        <v>0</v>
      </c>
      <c r="AI637">
        <v>0</v>
      </c>
      <c r="AJ637">
        <v>0</v>
      </c>
      <c r="AK637">
        <v>0</v>
      </c>
      <c r="AL637">
        <v>0</v>
      </c>
      <c r="AM637">
        <v>0</v>
      </c>
      <c r="AN637">
        <v>0</v>
      </c>
      <c r="AO637">
        <v>0</v>
      </c>
      <c r="AP637">
        <v>0</v>
      </c>
      <c r="AQ637">
        <v>0</v>
      </c>
      <c r="AR637">
        <v>0</v>
      </c>
      <c r="AS637">
        <v>0</v>
      </c>
      <c r="AT637">
        <v>0</v>
      </c>
    </row>
    <row r="638" spans="1:46" x14ac:dyDescent="0.45">
      <c r="A638" t="s">
        <v>10</v>
      </c>
      <c r="B638">
        <v>1</v>
      </c>
      <c r="C638" t="s">
        <v>575</v>
      </c>
      <c r="D638">
        <v>7701</v>
      </c>
      <c r="E638">
        <v>0</v>
      </c>
      <c r="F638">
        <v>0</v>
      </c>
      <c r="G638">
        <v>0</v>
      </c>
      <c r="H638">
        <v>0</v>
      </c>
      <c r="I638">
        <v>0</v>
      </c>
      <c r="J638">
        <v>0</v>
      </c>
      <c r="K638">
        <v>0</v>
      </c>
      <c r="L638">
        <v>0</v>
      </c>
      <c r="M638">
        <v>0</v>
      </c>
      <c r="N638">
        <v>0</v>
      </c>
      <c r="O638">
        <v>0</v>
      </c>
      <c r="P638">
        <v>0</v>
      </c>
      <c r="Q638">
        <v>0</v>
      </c>
      <c r="R638">
        <v>0</v>
      </c>
      <c r="S638">
        <v>0</v>
      </c>
      <c r="T638">
        <v>1484</v>
      </c>
      <c r="U638">
        <v>1437</v>
      </c>
      <c r="V638">
        <v>1743</v>
      </c>
      <c r="W638">
        <v>1726</v>
      </c>
      <c r="X638">
        <v>1779</v>
      </c>
      <c r="Y638">
        <v>1586</v>
      </c>
      <c r="Z638">
        <v>1813</v>
      </c>
      <c r="AA638">
        <v>1796</v>
      </c>
      <c r="AB638">
        <v>1700</v>
      </c>
      <c r="AC638">
        <v>1996</v>
      </c>
      <c r="AD638">
        <v>1514</v>
      </c>
      <c r="AE638">
        <v>2412</v>
      </c>
      <c r="AF638">
        <v>0</v>
      </c>
      <c r="AG638">
        <v>0</v>
      </c>
      <c r="AH638">
        <v>0</v>
      </c>
      <c r="AI638">
        <v>0</v>
      </c>
      <c r="AJ638">
        <v>0</v>
      </c>
      <c r="AK638">
        <v>0</v>
      </c>
      <c r="AL638">
        <v>0</v>
      </c>
      <c r="AM638">
        <v>0</v>
      </c>
      <c r="AN638">
        <v>0</v>
      </c>
      <c r="AO638">
        <v>0</v>
      </c>
      <c r="AP638">
        <v>0</v>
      </c>
      <c r="AQ638">
        <v>0</v>
      </c>
      <c r="AR638">
        <v>0</v>
      </c>
      <c r="AS638">
        <v>0</v>
      </c>
      <c r="AT638">
        <v>0</v>
      </c>
    </row>
    <row r="639" spans="1:46" x14ac:dyDescent="0.45">
      <c r="A639" t="s">
        <v>10</v>
      </c>
      <c r="B639">
        <v>1</v>
      </c>
      <c r="C639" t="s">
        <v>575</v>
      </c>
      <c r="D639">
        <v>7715</v>
      </c>
      <c r="E639">
        <v>0</v>
      </c>
      <c r="F639">
        <v>0</v>
      </c>
      <c r="G639">
        <v>0</v>
      </c>
      <c r="H639">
        <v>0</v>
      </c>
      <c r="I639">
        <v>0</v>
      </c>
      <c r="J639">
        <v>0</v>
      </c>
      <c r="K639">
        <v>0</v>
      </c>
      <c r="L639">
        <v>0</v>
      </c>
      <c r="M639">
        <v>0</v>
      </c>
      <c r="N639">
        <v>0</v>
      </c>
      <c r="O639">
        <v>0</v>
      </c>
      <c r="P639">
        <v>0</v>
      </c>
      <c r="Q639">
        <v>0</v>
      </c>
      <c r="R639">
        <v>0</v>
      </c>
      <c r="S639">
        <v>0</v>
      </c>
      <c r="T639">
        <v>662</v>
      </c>
      <c r="U639">
        <v>484</v>
      </c>
      <c r="V639">
        <v>849</v>
      </c>
      <c r="W639">
        <v>947</v>
      </c>
      <c r="X639">
        <v>326</v>
      </c>
      <c r="Y639">
        <v>464</v>
      </c>
      <c r="Z639">
        <v>888</v>
      </c>
      <c r="AA639">
        <v>137</v>
      </c>
      <c r="AB639">
        <v>715</v>
      </c>
      <c r="AC639">
        <v>2841</v>
      </c>
      <c r="AD639">
        <v>152</v>
      </c>
      <c r="AE639">
        <v>535</v>
      </c>
      <c r="AF639">
        <v>0</v>
      </c>
      <c r="AG639">
        <v>0</v>
      </c>
      <c r="AH639">
        <v>0</v>
      </c>
      <c r="AI639">
        <v>0</v>
      </c>
      <c r="AJ639">
        <v>0</v>
      </c>
      <c r="AK639">
        <v>0</v>
      </c>
      <c r="AL639">
        <v>0</v>
      </c>
      <c r="AM639">
        <v>0</v>
      </c>
      <c r="AN639">
        <v>0</v>
      </c>
      <c r="AO639">
        <v>0</v>
      </c>
      <c r="AP639">
        <v>0</v>
      </c>
      <c r="AQ639">
        <v>0</v>
      </c>
      <c r="AR639">
        <v>0</v>
      </c>
      <c r="AS639">
        <v>0</v>
      </c>
      <c r="AT639">
        <v>0</v>
      </c>
    </row>
    <row r="640" spans="1:46" x14ac:dyDescent="0.45">
      <c r="A640" t="s">
        <v>10</v>
      </c>
      <c r="B640">
        <v>1</v>
      </c>
      <c r="C640" t="s">
        <v>575</v>
      </c>
      <c r="D640">
        <v>7716</v>
      </c>
      <c r="E640">
        <v>0</v>
      </c>
      <c r="F640">
        <v>0</v>
      </c>
      <c r="G640">
        <v>0</v>
      </c>
      <c r="H640">
        <v>0</v>
      </c>
      <c r="I640">
        <v>0</v>
      </c>
      <c r="J640">
        <v>0</v>
      </c>
      <c r="K640">
        <v>0</v>
      </c>
      <c r="L640">
        <v>0</v>
      </c>
      <c r="M640">
        <v>0</v>
      </c>
      <c r="N640">
        <v>0</v>
      </c>
      <c r="O640">
        <v>0</v>
      </c>
      <c r="P640">
        <v>0</v>
      </c>
      <c r="Q640">
        <v>0</v>
      </c>
      <c r="R640">
        <v>0</v>
      </c>
      <c r="S640">
        <v>0</v>
      </c>
      <c r="T640">
        <v>0</v>
      </c>
      <c r="U640">
        <v>4543</v>
      </c>
      <c r="V640">
        <v>0</v>
      </c>
      <c r="W640">
        <v>1229</v>
      </c>
      <c r="X640">
        <v>948</v>
      </c>
      <c r="Y640">
        <v>3280</v>
      </c>
      <c r="Z640">
        <v>0</v>
      </c>
      <c r="AA640">
        <v>0</v>
      </c>
      <c r="AB640">
        <v>0</v>
      </c>
      <c r="AC640">
        <v>0</v>
      </c>
      <c r="AD640">
        <v>0</v>
      </c>
      <c r="AE640">
        <v>0</v>
      </c>
      <c r="AF640">
        <v>0</v>
      </c>
      <c r="AG640">
        <v>0</v>
      </c>
      <c r="AH640">
        <v>0</v>
      </c>
      <c r="AI640">
        <v>0</v>
      </c>
      <c r="AJ640">
        <v>0</v>
      </c>
      <c r="AK640">
        <v>0</v>
      </c>
      <c r="AL640">
        <v>0</v>
      </c>
      <c r="AM640">
        <v>0</v>
      </c>
      <c r="AN640">
        <v>0</v>
      </c>
      <c r="AO640">
        <v>0</v>
      </c>
      <c r="AP640">
        <v>0</v>
      </c>
      <c r="AQ640">
        <v>0</v>
      </c>
      <c r="AR640">
        <v>0</v>
      </c>
      <c r="AS640">
        <v>0</v>
      </c>
      <c r="AT640">
        <v>0</v>
      </c>
    </row>
    <row r="641" spans="1:46" x14ac:dyDescent="0.45">
      <c r="A641" t="s">
        <v>10</v>
      </c>
      <c r="B641">
        <v>1</v>
      </c>
      <c r="C641" t="s">
        <v>575</v>
      </c>
      <c r="D641">
        <v>7750</v>
      </c>
      <c r="E641">
        <v>0</v>
      </c>
      <c r="F641">
        <v>0</v>
      </c>
      <c r="G641">
        <v>0</v>
      </c>
      <c r="H641">
        <v>0</v>
      </c>
      <c r="I641">
        <v>0</v>
      </c>
      <c r="J641">
        <v>0</v>
      </c>
      <c r="K641">
        <v>0</v>
      </c>
      <c r="L641">
        <v>0</v>
      </c>
      <c r="M641">
        <v>0</v>
      </c>
      <c r="N641">
        <v>0</v>
      </c>
      <c r="O641">
        <v>0</v>
      </c>
      <c r="P641">
        <v>0</v>
      </c>
      <c r="Q641">
        <v>0</v>
      </c>
      <c r="R641">
        <v>0</v>
      </c>
      <c r="S641">
        <v>0</v>
      </c>
      <c r="T641">
        <v>0</v>
      </c>
      <c r="U641">
        <v>0</v>
      </c>
      <c r="V641">
        <v>0</v>
      </c>
      <c r="W641">
        <v>94</v>
      </c>
      <c r="X641">
        <v>0</v>
      </c>
      <c r="Y641">
        <v>2640</v>
      </c>
      <c r="Z641">
        <v>11</v>
      </c>
      <c r="AA641">
        <v>0</v>
      </c>
      <c r="AB641">
        <v>0</v>
      </c>
      <c r="AC641">
        <v>-1179</v>
      </c>
      <c r="AD641">
        <v>434</v>
      </c>
      <c r="AE641">
        <v>0</v>
      </c>
      <c r="AF641">
        <v>0</v>
      </c>
      <c r="AG641">
        <v>0</v>
      </c>
      <c r="AH641">
        <v>0</v>
      </c>
      <c r="AI641">
        <v>0</v>
      </c>
      <c r="AJ641">
        <v>0</v>
      </c>
      <c r="AK641">
        <v>0</v>
      </c>
      <c r="AL641">
        <v>0</v>
      </c>
      <c r="AM641">
        <v>0</v>
      </c>
      <c r="AN641">
        <v>0</v>
      </c>
      <c r="AO641">
        <v>0</v>
      </c>
      <c r="AP641">
        <v>0</v>
      </c>
      <c r="AQ641">
        <v>0</v>
      </c>
      <c r="AR641">
        <v>0</v>
      </c>
      <c r="AS641">
        <v>0</v>
      </c>
      <c r="AT641">
        <v>0</v>
      </c>
    </row>
    <row r="642" spans="1:46" x14ac:dyDescent="0.45">
      <c r="A642" t="s">
        <v>10</v>
      </c>
      <c r="B642">
        <v>1</v>
      </c>
      <c r="C642" t="s">
        <v>575</v>
      </c>
      <c r="D642">
        <v>7800</v>
      </c>
      <c r="E642">
        <v>0</v>
      </c>
      <c r="F642">
        <v>0</v>
      </c>
      <c r="G642">
        <v>0</v>
      </c>
      <c r="H642">
        <v>0</v>
      </c>
      <c r="I642">
        <v>0</v>
      </c>
      <c r="J642">
        <v>0</v>
      </c>
      <c r="K642">
        <v>0</v>
      </c>
      <c r="L642">
        <v>0</v>
      </c>
      <c r="M642">
        <v>0</v>
      </c>
      <c r="N642">
        <v>0</v>
      </c>
      <c r="O642">
        <v>0</v>
      </c>
      <c r="P642">
        <v>0</v>
      </c>
      <c r="Q642">
        <v>0</v>
      </c>
      <c r="R642">
        <v>0</v>
      </c>
      <c r="S642">
        <v>0</v>
      </c>
      <c r="T642">
        <v>6377</v>
      </c>
      <c r="U642">
        <v>6818</v>
      </c>
      <c r="V642">
        <v>6604</v>
      </c>
      <c r="W642">
        <v>7257</v>
      </c>
      <c r="X642">
        <v>6037</v>
      </c>
      <c r="Y642">
        <v>6339</v>
      </c>
      <c r="Z642">
        <v>6352</v>
      </c>
      <c r="AA642">
        <v>6834</v>
      </c>
      <c r="AB642">
        <v>5560</v>
      </c>
      <c r="AC642">
        <v>6799</v>
      </c>
      <c r="AD642">
        <v>6441</v>
      </c>
      <c r="AE642">
        <v>10157</v>
      </c>
      <c r="AF642">
        <v>0</v>
      </c>
      <c r="AG642">
        <v>0</v>
      </c>
      <c r="AH642">
        <v>0</v>
      </c>
      <c r="AI642">
        <v>0</v>
      </c>
      <c r="AJ642">
        <v>0</v>
      </c>
      <c r="AK642">
        <v>0</v>
      </c>
      <c r="AL642">
        <v>0</v>
      </c>
      <c r="AM642">
        <v>0</v>
      </c>
      <c r="AN642">
        <v>0</v>
      </c>
      <c r="AO642">
        <v>0</v>
      </c>
      <c r="AP642">
        <v>0</v>
      </c>
      <c r="AQ642">
        <v>0</v>
      </c>
      <c r="AR642">
        <v>0</v>
      </c>
      <c r="AS642">
        <v>0</v>
      </c>
      <c r="AT642">
        <v>0</v>
      </c>
    </row>
    <row r="643" spans="1:46" x14ac:dyDescent="0.45">
      <c r="A643" t="s">
        <v>10</v>
      </c>
      <c r="B643">
        <v>1</v>
      </c>
      <c r="C643" t="s">
        <v>575</v>
      </c>
      <c r="D643">
        <v>7801</v>
      </c>
      <c r="E643">
        <v>0</v>
      </c>
      <c r="F643">
        <v>0</v>
      </c>
      <c r="G643">
        <v>0</v>
      </c>
      <c r="H643">
        <v>0</v>
      </c>
      <c r="I643">
        <v>0</v>
      </c>
      <c r="J643">
        <v>0</v>
      </c>
      <c r="K643">
        <v>0</v>
      </c>
      <c r="L643">
        <v>0</v>
      </c>
      <c r="M643">
        <v>0</v>
      </c>
      <c r="N643">
        <v>0</v>
      </c>
      <c r="O643">
        <v>0</v>
      </c>
      <c r="P643">
        <v>0</v>
      </c>
      <c r="Q643">
        <v>0</v>
      </c>
      <c r="R643">
        <v>0</v>
      </c>
      <c r="S643">
        <v>0</v>
      </c>
      <c r="T643">
        <v>614</v>
      </c>
      <c r="U643">
        <v>656</v>
      </c>
      <c r="V643">
        <v>636</v>
      </c>
      <c r="W643">
        <v>699</v>
      </c>
      <c r="X643">
        <v>581</v>
      </c>
      <c r="Y643">
        <v>610</v>
      </c>
      <c r="Z643">
        <v>612</v>
      </c>
      <c r="AA643">
        <v>658</v>
      </c>
      <c r="AB643">
        <v>535</v>
      </c>
      <c r="AC643">
        <v>655</v>
      </c>
      <c r="AD643">
        <v>620</v>
      </c>
      <c r="AE643">
        <v>978</v>
      </c>
      <c r="AF643">
        <v>0</v>
      </c>
      <c r="AG643">
        <v>0</v>
      </c>
      <c r="AH643">
        <v>0</v>
      </c>
      <c r="AI643">
        <v>0</v>
      </c>
      <c r="AJ643">
        <v>0</v>
      </c>
      <c r="AK643">
        <v>0</v>
      </c>
      <c r="AL643">
        <v>0</v>
      </c>
      <c r="AM643">
        <v>0</v>
      </c>
      <c r="AN643">
        <v>0</v>
      </c>
      <c r="AO643">
        <v>0</v>
      </c>
      <c r="AP643">
        <v>0</v>
      </c>
      <c r="AQ643">
        <v>0</v>
      </c>
      <c r="AR643">
        <v>0</v>
      </c>
      <c r="AS643">
        <v>0</v>
      </c>
      <c r="AT643">
        <v>0</v>
      </c>
    </row>
    <row r="644" spans="1:46" x14ac:dyDescent="0.45">
      <c r="A644" t="s">
        <v>10</v>
      </c>
      <c r="B644">
        <v>1</v>
      </c>
      <c r="C644" t="s">
        <v>575</v>
      </c>
      <c r="D644">
        <v>7802</v>
      </c>
      <c r="E644">
        <v>0</v>
      </c>
      <c r="F644">
        <v>0</v>
      </c>
      <c r="G644">
        <v>0</v>
      </c>
      <c r="H644">
        <v>0</v>
      </c>
      <c r="I644">
        <v>0</v>
      </c>
      <c r="J644">
        <v>0</v>
      </c>
      <c r="K644">
        <v>0</v>
      </c>
      <c r="L644">
        <v>0</v>
      </c>
      <c r="M644">
        <v>0</v>
      </c>
      <c r="N644">
        <v>0</v>
      </c>
      <c r="O644">
        <v>0</v>
      </c>
      <c r="P644">
        <v>0</v>
      </c>
      <c r="Q644">
        <v>0</v>
      </c>
      <c r="R644">
        <v>0</v>
      </c>
      <c r="S644">
        <v>0</v>
      </c>
      <c r="T644">
        <v>167</v>
      </c>
      <c r="U644">
        <v>167</v>
      </c>
      <c r="V644">
        <v>167</v>
      </c>
      <c r="W644">
        <v>167</v>
      </c>
      <c r="X644">
        <v>167</v>
      </c>
      <c r="Y644">
        <v>167</v>
      </c>
      <c r="Z644">
        <v>167</v>
      </c>
      <c r="AA644">
        <v>167</v>
      </c>
      <c r="AB644">
        <v>167</v>
      </c>
      <c r="AC644">
        <v>167</v>
      </c>
      <c r="AD644">
        <v>167</v>
      </c>
      <c r="AE644">
        <v>163</v>
      </c>
      <c r="AF644">
        <v>0</v>
      </c>
      <c r="AG644">
        <v>0</v>
      </c>
      <c r="AH644">
        <v>0</v>
      </c>
      <c r="AI644">
        <v>0</v>
      </c>
      <c r="AJ644">
        <v>0</v>
      </c>
      <c r="AK644">
        <v>0</v>
      </c>
      <c r="AL644">
        <v>0</v>
      </c>
      <c r="AM644">
        <v>0</v>
      </c>
      <c r="AN644">
        <v>0</v>
      </c>
      <c r="AO644">
        <v>0</v>
      </c>
      <c r="AP644">
        <v>0</v>
      </c>
      <c r="AQ644">
        <v>0</v>
      </c>
      <c r="AR644">
        <v>0</v>
      </c>
      <c r="AS644">
        <v>0</v>
      </c>
      <c r="AT644">
        <v>0</v>
      </c>
    </row>
    <row r="645" spans="1:46" x14ac:dyDescent="0.45">
      <c r="A645" t="s">
        <v>10</v>
      </c>
      <c r="B645">
        <v>1</v>
      </c>
      <c r="C645" t="s">
        <v>575</v>
      </c>
      <c r="D645">
        <v>7803</v>
      </c>
      <c r="E645">
        <v>0</v>
      </c>
      <c r="F645">
        <v>0</v>
      </c>
      <c r="G645">
        <v>0</v>
      </c>
      <c r="H645">
        <v>0</v>
      </c>
      <c r="I645">
        <v>0</v>
      </c>
      <c r="J645">
        <v>0</v>
      </c>
      <c r="K645">
        <v>0</v>
      </c>
      <c r="L645">
        <v>0</v>
      </c>
      <c r="M645">
        <v>0</v>
      </c>
      <c r="N645">
        <v>0</v>
      </c>
      <c r="O645">
        <v>0</v>
      </c>
      <c r="P645">
        <v>0</v>
      </c>
      <c r="Q645">
        <v>0</v>
      </c>
      <c r="R645">
        <v>0</v>
      </c>
      <c r="S645">
        <v>0</v>
      </c>
      <c r="T645">
        <v>0</v>
      </c>
      <c r="U645">
        <v>0</v>
      </c>
      <c r="V645">
        <v>4200</v>
      </c>
      <c r="W645">
        <v>0</v>
      </c>
      <c r="X645">
        <v>0</v>
      </c>
      <c r="Y645">
        <v>0</v>
      </c>
      <c r="Z645">
        <v>0</v>
      </c>
      <c r="AA645">
        <v>0</v>
      </c>
      <c r="AB645">
        <v>0</v>
      </c>
      <c r="AC645">
        <v>0</v>
      </c>
      <c r="AD645">
        <v>0</v>
      </c>
      <c r="AE645">
        <v>0</v>
      </c>
      <c r="AF645">
        <v>0</v>
      </c>
      <c r="AG645">
        <v>0</v>
      </c>
      <c r="AH645">
        <v>0</v>
      </c>
      <c r="AI645">
        <v>0</v>
      </c>
      <c r="AJ645">
        <v>0</v>
      </c>
      <c r="AK645">
        <v>0</v>
      </c>
      <c r="AL645">
        <v>0</v>
      </c>
      <c r="AM645">
        <v>0</v>
      </c>
      <c r="AN645">
        <v>0</v>
      </c>
      <c r="AO645">
        <v>0</v>
      </c>
      <c r="AP645">
        <v>0</v>
      </c>
      <c r="AQ645">
        <v>0</v>
      </c>
      <c r="AR645">
        <v>0</v>
      </c>
      <c r="AS645">
        <v>0</v>
      </c>
      <c r="AT645">
        <v>0</v>
      </c>
    </row>
    <row r="646" spans="1:46" x14ac:dyDescent="0.45">
      <c r="A646" t="s">
        <v>10</v>
      </c>
      <c r="B646">
        <v>1</v>
      </c>
      <c r="C646" t="s">
        <v>575</v>
      </c>
      <c r="D646">
        <v>7804</v>
      </c>
      <c r="E646">
        <v>0</v>
      </c>
      <c r="F646">
        <v>0</v>
      </c>
      <c r="G646">
        <v>0</v>
      </c>
      <c r="H646">
        <v>0</v>
      </c>
      <c r="I646">
        <v>0</v>
      </c>
      <c r="J646">
        <v>0</v>
      </c>
      <c r="K646">
        <v>0</v>
      </c>
      <c r="L646">
        <v>0</v>
      </c>
      <c r="M646">
        <v>0</v>
      </c>
      <c r="N646">
        <v>0</v>
      </c>
      <c r="O646">
        <v>0</v>
      </c>
      <c r="P646">
        <v>0</v>
      </c>
      <c r="Q646">
        <v>0</v>
      </c>
      <c r="R646">
        <v>0</v>
      </c>
      <c r="S646">
        <v>0</v>
      </c>
      <c r="T646">
        <v>0</v>
      </c>
      <c r="U646">
        <v>612</v>
      </c>
      <c r="V646">
        <v>64</v>
      </c>
      <c r="W646">
        <v>1151</v>
      </c>
      <c r="X646">
        <v>39</v>
      </c>
      <c r="Y646">
        <v>447</v>
      </c>
      <c r="Z646">
        <v>0</v>
      </c>
      <c r="AA646">
        <v>534</v>
      </c>
      <c r="AB646">
        <v>0</v>
      </c>
      <c r="AC646">
        <v>0</v>
      </c>
      <c r="AD646">
        <v>1631</v>
      </c>
      <c r="AE646">
        <v>522</v>
      </c>
      <c r="AF646">
        <v>0</v>
      </c>
      <c r="AG646">
        <v>0</v>
      </c>
      <c r="AH646">
        <v>0</v>
      </c>
      <c r="AI646">
        <v>0</v>
      </c>
      <c r="AJ646">
        <v>0</v>
      </c>
      <c r="AK646">
        <v>0</v>
      </c>
      <c r="AL646">
        <v>0</v>
      </c>
      <c r="AM646">
        <v>0</v>
      </c>
      <c r="AN646">
        <v>0</v>
      </c>
      <c r="AO646">
        <v>0</v>
      </c>
      <c r="AP646">
        <v>0</v>
      </c>
      <c r="AQ646">
        <v>0</v>
      </c>
      <c r="AR646">
        <v>0</v>
      </c>
      <c r="AS646">
        <v>0</v>
      </c>
      <c r="AT646">
        <v>0</v>
      </c>
    </row>
    <row r="647" spans="1:46" x14ac:dyDescent="0.45">
      <c r="A647" t="s">
        <v>10</v>
      </c>
      <c r="B647">
        <v>1</v>
      </c>
      <c r="C647" t="s">
        <v>575</v>
      </c>
      <c r="D647">
        <v>7806</v>
      </c>
      <c r="E647">
        <v>0</v>
      </c>
      <c r="F647">
        <v>0</v>
      </c>
      <c r="G647">
        <v>0</v>
      </c>
      <c r="H647">
        <v>0</v>
      </c>
      <c r="I647">
        <v>0</v>
      </c>
      <c r="J647">
        <v>0</v>
      </c>
      <c r="K647">
        <v>0</v>
      </c>
      <c r="L647">
        <v>0</v>
      </c>
      <c r="M647">
        <v>0</v>
      </c>
      <c r="N647">
        <v>0</v>
      </c>
      <c r="O647">
        <v>0</v>
      </c>
      <c r="P647">
        <v>0</v>
      </c>
      <c r="Q647">
        <v>0</v>
      </c>
      <c r="R647">
        <v>0</v>
      </c>
      <c r="S647">
        <v>0</v>
      </c>
      <c r="T647">
        <v>60</v>
      </c>
      <c r="U647">
        <v>0</v>
      </c>
      <c r="V647">
        <v>38</v>
      </c>
      <c r="W647">
        <v>40</v>
      </c>
      <c r="X647">
        <v>79</v>
      </c>
      <c r="Y647">
        <v>108</v>
      </c>
      <c r="Z647">
        <v>15</v>
      </c>
      <c r="AA647">
        <v>0</v>
      </c>
      <c r="AB647">
        <v>0</v>
      </c>
      <c r="AC647">
        <v>60</v>
      </c>
      <c r="AD647">
        <v>0</v>
      </c>
      <c r="AE647">
        <v>0</v>
      </c>
      <c r="AF647">
        <v>0</v>
      </c>
      <c r="AG647">
        <v>0</v>
      </c>
      <c r="AH647">
        <v>0</v>
      </c>
      <c r="AI647">
        <v>0</v>
      </c>
      <c r="AJ647">
        <v>0</v>
      </c>
      <c r="AK647">
        <v>0</v>
      </c>
      <c r="AL647">
        <v>0</v>
      </c>
      <c r="AM647">
        <v>0</v>
      </c>
      <c r="AN647">
        <v>0</v>
      </c>
      <c r="AO647">
        <v>0</v>
      </c>
      <c r="AP647">
        <v>0</v>
      </c>
      <c r="AQ647">
        <v>0</v>
      </c>
      <c r="AR647">
        <v>0</v>
      </c>
      <c r="AS647">
        <v>0</v>
      </c>
      <c r="AT647">
        <v>0</v>
      </c>
    </row>
    <row r="648" spans="1:46" x14ac:dyDescent="0.45">
      <c r="A648" t="s">
        <v>10</v>
      </c>
      <c r="B648">
        <v>1</v>
      </c>
      <c r="C648" t="s">
        <v>575</v>
      </c>
      <c r="D648">
        <v>7815</v>
      </c>
      <c r="E648">
        <v>0</v>
      </c>
      <c r="F648">
        <v>0</v>
      </c>
      <c r="G648">
        <v>0</v>
      </c>
      <c r="H648">
        <v>0</v>
      </c>
      <c r="I648">
        <v>0</v>
      </c>
      <c r="J648">
        <v>0</v>
      </c>
      <c r="K648">
        <v>0</v>
      </c>
      <c r="L648">
        <v>0</v>
      </c>
      <c r="M648">
        <v>0</v>
      </c>
      <c r="N648">
        <v>0</v>
      </c>
      <c r="O648">
        <v>0</v>
      </c>
      <c r="P648">
        <v>0</v>
      </c>
      <c r="Q648">
        <v>0</v>
      </c>
      <c r="R648">
        <v>0</v>
      </c>
      <c r="S648">
        <v>0</v>
      </c>
      <c r="T648">
        <v>765</v>
      </c>
      <c r="U648">
        <v>892</v>
      </c>
      <c r="V648">
        <v>1222</v>
      </c>
      <c r="W648">
        <v>1160</v>
      </c>
      <c r="X648">
        <v>4755</v>
      </c>
      <c r="Y648">
        <v>1628</v>
      </c>
      <c r="Z648">
        <v>378</v>
      </c>
      <c r="AA648">
        <v>344</v>
      </c>
      <c r="AB648">
        <v>397</v>
      </c>
      <c r="AC648">
        <v>5974</v>
      </c>
      <c r="AD648">
        <v>5118</v>
      </c>
      <c r="AE648">
        <v>367</v>
      </c>
      <c r="AF648">
        <v>0</v>
      </c>
      <c r="AG648">
        <v>0</v>
      </c>
      <c r="AH648">
        <v>0</v>
      </c>
      <c r="AI648">
        <v>0</v>
      </c>
      <c r="AJ648">
        <v>0</v>
      </c>
      <c r="AK648">
        <v>0</v>
      </c>
      <c r="AL648">
        <v>0</v>
      </c>
      <c r="AM648">
        <v>0</v>
      </c>
      <c r="AN648">
        <v>0</v>
      </c>
      <c r="AO648">
        <v>0</v>
      </c>
      <c r="AP648">
        <v>0</v>
      </c>
      <c r="AQ648">
        <v>0</v>
      </c>
      <c r="AR648">
        <v>0</v>
      </c>
      <c r="AS648">
        <v>0</v>
      </c>
      <c r="AT648">
        <v>0</v>
      </c>
    </row>
    <row r="649" spans="1:46" x14ac:dyDescent="0.45">
      <c r="A649" t="s">
        <v>10</v>
      </c>
      <c r="B649">
        <v>1</v>
      </c>
      <c r="C649" t="s">
        <v>575</v>
      </c>
      <c r="D649">
        <v>7870</v>
      </c>
      <c r="E649">
        <v>0</v>
      </c>
      <c r="F649">
        <v>0</v>
      </c>
      <c r="G649">
        <v>0</v>
      </c>
      <c r="H649">
        <v>0</v>
      </c>
      <c r="I649">
        <v>0</v>
      </c>
      <c r="J649">
        <v>0</v>
      </c>
      <c r="K649">
        <v>0</v>
      </c>
      <c r="L649">
        <v>0</v>
      </c>
      <c r="M649">
        <v>0</v>
      </c>
      <c r="N649">
        <v>0</v>
      </c>
      <c r="O649">
        <v>0</v>
      </c>
      <c r="P649">
        <v>0</v>
      </c>
      <c r="Q649">
        <v>0</v>
      </c>
      <c r="R649">
        <v>0</v>
      </c>
      <c r="S649">
        <v>0</v>
      </c>
      <c r="T649">
        <v>0</v>
      </c>
      <c r="U649">
        <v>0</v>
      </c>
      <c r="V649">
        <v>0</v>
      </c>
      <c r="W649">
        <v>21750</v>
      </c>
      <c r="X649">
        <v>0</v>
      </c>
      <c r="Y649">
        <v>21750</v>
      </c>
      <c r="Z649">
        <v>0</v>
      </c>
      <c r="AA649">
        <v>0</v>
      </c>
      <c r="AB649">
        <v>0</v>
      </c>
      <c r="AC649">
        <v>0</v>
      </c>
      <c r="AD649">
        <v>0</v>
      </c>
      <c r="AE649">
        <v>0</v>
      </c>
      <c r="AF649">
        <v>0</v>
      </c>
      <c r="AG649">
        <v>0</v>
      </c>
      <c r="AH649">
        <v>0</v>
      </c>
      <c r="AI649">
        <v>0</v>
      </c>
      <c r="AJ649">
        <v>0</v>
      </c>
      <c r="AK649">
        <v>0</v>
      </c>
      <c r="AL649">
        <v>0</v>
      </c>
      <c r="AM649">
        <v>0</v>
      </c>
      <c r="AN649">
        <v>0</v>
      </c>
      <c r="AO649">
        <v>0</v>
      </c>
      <c r="AP649">
        <v>0</v>
      </c>
      <c r="AQ649">
        <v>0</v>
      </c>
      <c r="AR649">
        <v>0</v>
      </c>
      <c r="AS649">
        <v>0</v>
      </c>
      <c r="AT649">
        <v>0</v>
      </c>
    </row>
    <row r="650" spans="1:46" x14ac:dyDescent="0.45">
      <c r="A650" t="s">
        <v>10</v>
      </c>
      <c r="B650">
        <v>1</v>
      </c>
      <c r="C650" t="s">
        <v>575</v>
      </c>
      <c r="D650">
        <v>7871</v>
      </c>
      <c r="E650">
        <v>0</v>
      </c>
      <c r="F650">
        <v>0</v>
      </c>
      <c r="G650">
        <v>0</v>
      </c>
      <c r="H650">
        <v>0</v>
      </c>
      <c r="I650">
        <v>0</v>
      </c>
      <c r="J650">
        <v>0</v>
      </c>
      <c r="K650">
        <v>0</v>
      </c>
      <c r="L650">
        <v>0</v>
      </c>
      <c r="M650">
        <v>0</v>
      </c>
      <c r="N650">
        <v>0</v>
      </c>
      <c r="O650">
        <v>0</v>
      </c>
      <c r="P650">
        <v>0</v>
      </c>
      <c r="Q650">
        <v>0</v>
      </c>
      <c r="R650">
        <v>0</v>
      </c>
      <c r="S650">
        <v>0</v>
      </c>
      <c r="T650">
        <v>0</v>
      </c>
      <c r="U650">
        <v>0</v>
      </c>
      <c r="V650">
        <v>0</v>
      </c>
      <c r="W650">
        <v>0</v>
      </c>
      <c r="X650">
        <v>0</v>
      </c>
      <c r="Y650">
        <v>0</v>
      </c>
      <c r="Z650">
        <v>0</v>
      </c>
      <c r="AA650">
        <v>0</v>
      </c>
      <c r="AB650">
        <v>0</v>
      </c>
      <c r="AC650">
        <v>0</v>
      </c>
      <c r="AD650">
        <v>0</v>
      </c>
      <c r="AE650">
        <v>3500</v>
      </c>
      <c r="AF650">
        <v>0</v>
      </c>
      <c r="AG650">
        <v>0</v>
      </c>
      <c r="AH650">
        <v>0</v>
      </c>
      <c r="AI650">
        <v>0</v>
      </c>
      <c r="AJ650">
        <v>0</v>
      </c>
      <c r="AK650">
        <v>0</v>
      </c>
      <c r="AL650">
        <v>0</v>
      </c>
      <c r="AM650">
        <v>0</v>
      </c>
      <c r="AN650">
        <v>0</v>
      </c>
      <c r="AO650">
        <v>0</v>
      </c>
      <c r="AP650">
        <v>0</v>
      </c>
      <c r="AQ650">
        <v>0</v>
      </c>
      <c r="AR650">
        <v>0</v>
      </c>
      <c r="AS650">
        <v>0</v>
      </c>
      <c r="AT650">
        <v>0</v>
      </c>
    </row>
    <row r="651" spans="1:46" x14ac:dyDescent="0.45">
      <c r="A651" t="s">
        <v>10</v>
      </c>
      <c r="B651">
        <v>1</v>
      </c>
      <c r="C651" t="s">
        <v>575</v>
      </c>
      <c r="D651">
        <v>9990</v>
      </c>
      <c r="E651">
        <v>0</v>
      </c>
      <c r="F651">
        <v>0</v>
      </c>
      <c r="G651">
        <v>0</v>
      </c>
      <c r="H651">
        <v>0</v>
      </c>
      <c r="I651">
        <v>0</v>
      </c>
      <c r="J651">
        <v>0</v>
      </c>
      <c r="K651">
        <v>0</v>
      </c>
      <c r="L651">
        <v>0</v>
      </c>
      <c r="M651">
        <v>0</v>
      </c>
      <c r="N651">
        <v>0</v>
      </c>
      <c r="O651">
        <v>0</v>
      </c>
      <c r="P651">
        <v>0</v>
      </c>
      <c r="Q651">
        <v>0</v>
      </c>
      <c r="R651">
        <v>0</v>
      </c>
      <c r="S651">
        <v>0</v>
      </c>
      <c r="T651">
        <v>210</v>
      </c>
      <c r="U651">
        <v>-73</v>
      </c>
      <c r="V651">
        <v>-95</v>
      </c>
      <c r="W651">
        <v>0</v>
      </c>
      <c r="X651">
        <v>0</v>
      </c>
      <c r="Y651">
        <v>-26</v>
      </c>
      <c r="Z651">
        <v>0</v>
      </c>
      <c r="AA651">
        <v>0</v>
      </c>
      <c r="AB651">
        <v>0</v>
      </c>
      <c r="AC651">
        <v>0</v>
      </c>
      <c r="AD651">
        <v>-26</v>
      </c>
      <c r="AE651">
        <v>1010</v>
      </c>
      <c r="AF651">
        <v>0</v>
      </c>
      <c r="AG651">
        <v>0</v>
      </c>
      <c r="AH651">
        <v>0</v>
      </c>
      <c r="AI651">
        <v>0</v>
      </c>
      <c r="AJ651">
        <v>0</v>
      </c>
      <c r="AK651">
        <v>0</v>
      </c>
      <c r="AL651">
        <v>0</v>
      </c>
      <c r="AM651">
        <v>0</v>
      </c>
      <c r="AN651">
        <v>0</v>
      </c>
      <c r="AO651">
        <v>0</v>
      </c>
      <c r="AP651">
        <v>0</v>
      </c>
      <c r="AQ651">
        <v>0</v>
      </c>
      <c r="AR651">
        <v>0</v>
      </c>
      <c r="AS651">
        <v>0</v>
      </c>
      <c r="AT651">
        <v>0</v>
      </c>
    </row>
    <row r="652" spans="1:46" x14ac:dyDescent="0.45">
      <c r="A652" t="s">
        <v>10</v>
      </c>
      <c r="B652">
        <v>1</v>
      </c>
      <c r="C652" t="s">
        <v>575</v>
      </c>
      <c r="D652">
        <v>9999</v>
      </c>
      <c r="E652">
        <v>0</v>
      </c>
      <c r="F652">
        <v>0</v>
      </c>
      <c r="G652">
        <v>0</v>
      </c>
      <c r="H652">
        <v>0</v>
      </c>
      <c r="I652">
        <v>0</v>
      </c>
      <c r="J652">
        <v>0</v>
      </c>
      <c r="K652">
        <v>0</v>
      </c>
      <c r="L652">
        <v>0</v>
      </c>
      <c r="M652">
        <v>0</v>
      </c>
      <c r="N652">
        <v>0</v>
      </c>
      <c r="O652">
        <v>0</v>
      </c>
      <c r="P652">
        <v>0</v>
      </c>
      <c r="Q652">
        <v>0</v>
      </c>
      <c r="R652">
        <v>0</v>
      </c>
      <c r="S652">
        <v>0</v>
      </c>
      <c r="T652">
        <v>3750</v>
      </c>
      <c r="U652">
        <v>3750</v>
      </c>
      <c r="V652">
        <v>3750</v>
      </c>
      <c r="W652">
        <v>3750</v>
      </c>
      <c r="X652">
        <v>3750</v>
      </c>
      <c r="Y652">
        <v>3750</v>
      </c>
      <c r="Z652">
        <v>3750</v>
      </c>
      <c r="AA652">
        <v>3750</v>
      </c>
      <c r="AB652">
        <v>3750</v>
      </c>
      <c r="AC652">
        <v>3750</v>
      </c>
      <c r="AD652">
        <v>3750</v>
      </c>
      <c r="AE652">
        <v>3750</v>
      </c>
      <c r="AF652">
        <v>0</v>
      </c>
      <c r="AG652">
        <v>0</v>
      </c>
      <c r="AH652">
        <v>0</v>
      </c>
      <c r="AI652">
        <v>0</v>
      </c>
      <c r="AJ652">
        <v>0</v>
      </c>
      <c r="AK652">
        <v>0</v>
      </c>
      <c r="AL652">
        <v>0</v>
      </c>
      <c r="AM652">
        <v>0</v>
      </c>
      <c r="AN652">
        <v>0</v>
      </c>
      <c r="AO652">
        <v>0</v>
      </c>
      <c r="AP652">
        <v>0</v>
      </c>
      <c r="AQ652">
        <v>0</v>
      </c>
      <c r="AR652">
        <v>0</v>
      </c>
      <c r="AS652">
        <v>0</v>
      </c>
      <c r="AT652">
        <v>0</v>
      </c>
    </row>
    <row r="653" spans="1:46" x14ac:dyDescent="0.45">
      <c r="A653" t="s">
        <v>10</v>
      </c>
      <c r="B653">
        <v>1</v>
      </c>
      <c r="C653" t="s">
        <v>577</v>
      </c>
      <c r="D653">
        <v>4000</v>
      </c>
      <c r="E653">
        <v>0</v>
      </c>
      <c r="F653">
        <v>0</v>
      </c>
      <c r="G653">
        <v>0</v>
      </c>
      <c r="H653">
        <v>0</v>
      </c>
      <c r="I653">
        <v>0</v>
      </c>
      <c r="J653">
        <v>0</v>
      </c>
      <c r="K653">
        <v>0</v>
      </c>
      <c r="L653">
        <v>0</v>
      </c>
      <c r="M653">
        <v>0</v>
      </c>
      <c r="N653">
        <v>0</v>
      </c>
      <c r="O653">
        <v>0</v>
      </c>
      <c r="P653">
        <v>0</v>
      </c>
      <c r="Q653">
        <v>0</v>
      </c>
      <c r="R653">
        <v>0</v>
      </c>
      <c r="S653">
        <v>0</v>
      </c>
      <c r="T653">
        <v>0</v>
      </c>
      <c r="U653">
        <v>0</v>
      </c>
      <c r="V653">
        <v>0</v>
      </c>
      <c r="W653">
        <v>0</v>
      </c>
      <c r="X653">
        <v>0</v>
      </c>
      <c r="Y653">
        <v>0</v>
      </c>
      <c r="Z653">
        <v>0</v>
      </c>
      <c r="AA653">
        <v>0</v>
      </c>
      <c r="AB653">
        <v>0</v>
      </c>
      <c r="AC653">
        <v>0</v>
      </c>
      <c r="AD653">
        <v>0</v>
      </c>
      <c r="AE653">
        <v>0</v>
      </c>
      <c r="AF653">
        <v>0</v>
      </c>
      <c r="AG653">
        <v>0</v>
      </c>
      <c r="AH653">
        <v>-3651</v>
      </c>
      <c r="AI653">
        <v>-6147</v>
      </c>
      <c r="AJ653">
        <v>-498</v>
      </c>
      <c r="AK653">
        <v>801171</v>
      </c>
      <c r="AL653">
        <v>-3425</v>
      </c>
      <c r="AM653">
        <v>-3695</v>
      </c>
      <c r="AN653">
        <v>-1343</v>
      </c>
      <c r="AO653">
        <v>707128</v>
      </c>
      <c r="AP653">
        <v>-3721</v>
      </c>
      <c r="AQ653">
        <v>-3799</v>
      </c>
      <c r="AR653">
        <v>-8301</v>
      </c>
      <c r="AS653">
        <v>171281</v>
      </c>
      <c r="AT653">
        <v>0</v>
      </c>
    </row>
    <row r="654" spans="1:46" x14ac:dyDescent="0.45">
      <c r="A654" t="s">
        <v>10</v>
      </c>
      <c r="B654">
        <v>1</v>
      </c>
      <c r="C654" t="s">
        <v>577</v>
      </c>
      <c r="D654">
        <v>4003</v>
      </c>
      <c r="E654">
        <v>0</v>
      </c>
      <c r="F654">
        <v>0</v>
      </c>
      <c r="G654">
        <v>0</v>
      </c>
      <c r="H654">
        <v>0</v>
      </c>
      <c r="I654">
        <v>0</v>
      </c>
      <c r="J654">
        <v>0</v>
      </c>
      <c r="K654">
        <v>0</v>
      </c>
      <c r="L654">
        <v>0</v>
      </c>
      <c r="M654">
        <v>0</v>
      </c>
      <c r="N654">
        <v>0</v>
      </c>
      <c r="O654">
        <v>0</v>
      </c>
      <c r="P654">
        <v>0</v>
      </c>
      <c r="Q654">
        <v>0</v>
      </c>
      <c r="R654">
        <v>0</v>
      </c>
      <c r="S654">
        <v>0</v>
      </c>
      <c r="T654">
        <v>0</v>
      </c>
      <c r="U654">
        <v>0</v>
      </c>
      <c r="V654">
        <v>0</v>
      </c>
      <c r="W654">
        <v>0</v>
      </c>
      <c r="X654">
        <v>0</v>
      </c>
      <c r="Y654">
        <v>0</v>
      </c>
      <c r="Z654">
        <v>0</v>
      </c>
      <c r="AA654">
        <v>0</v>
      </c>
      <c r="AB654">
        <v>0</v>
      </c>
      <c r="AC654">
        <v>0</v>
      </c>
      <c r="AD654">
        <v>0</v>
      </c>
      <c r="AE654">
        <v>0</v>
      </c>
      <c r="AF654">
        <v>0</v>
      </c>
      <c r="AG654">
        <v>0</v>
      </c>
      <c r="AH654">
        <v>-291</v>
      </c>
      <c r="AI654">
        <v>-409</v>
      </c>
      <c r="AJ654">
        <v>-43</v>
      </c>
      <c r="AK654">
        <v>75463</v>
      </c>
      <c r="AL654">
        <v>-4</v>
      </c>
      <c r="AM654">
        <v>-266</v>
      </c>
      <c r="AN654">
        <v>23</v>
      </c>
      <c r="AO654">
        <v>65159</v>
      </c>
      <c r="AP654">
        <v>-46</v>
      </c>
      <c r="AQ654">
        <v>-63</v>
      </c>
      <c r="AR654">
        <v>-488</v>
      </c>
      <c r="AS654">
        <v>15965</v>
      </c>
      <c r="AT654">
        <v>0</v>
      </c>
    </row>
    <row r="655" spans="1:46" x14ac:dyDescent="0.45">
      <c r="A655" t="s">
        <v>10</v>
      </c>
      <c r="B655">
        <v>1</v>
      </c>
      <c r="C655" t="s">
        <v>577</v>
      </c>
      <c r="D655">
        <v>4007</v>
      </c>
      <c r="E655">
        <v>0</v>
      </c>
      <c r="F655">
        <v>0</v>
      </c>
      <c r="G655">
        <v>0</v>
      </c>
      <c r="H655">
        <v>0</v>
      </c>
      <c r="I655">
        <v>0</v>
      </c>
      <c r="J655">
        <v>0</v>
      </c>
      <c r="K655">
        <v>0</v>
      </c>
      <c r="L655">
        <v>0</v>
      </c>
      <c r="M655">
        <v>0</v>
      </c>
      <c r="N655">
        <v>0</v>
      </c>
      <c r="O655">
        <v>0</v>
      </c>
      <c r="P655">
        <v>0</v>
      </c>
      <c r="Q655">
        <v>0</v>
      </c>
      <c r="R655">
        <v>0</v>
      </c>
      <c r="S655">
        <v>0</v>
      </c>
      <c r="T655">
        <v>0</v>
      </c>
      <c r="U655">
        <v>0</v>
      </c>
      <c r="V655">
        <v>0</v>
      </c>
      <c r="W655">
        <v>0</v>
      </c>
      <c r="X655">
        <v>0</v>
      </c>
      <c r="Y655">
        <v>0</v>
      </c>
      <c r="Z655">
        <v>0</v>
      </c>
      <c r="AA655">
        <v>0</v>
      </c>
      <c r="AB655">
        <v>0</v>
      </c>
      <c r="AC655">
        <v>0</v>
      </c>
      <c r="AD655">
        <v>0</v>
      </c>
      <c r="AE655">
        <v>0</v>
      </c>
      <c r="AF655">
        <v>0</v>
      </c>
      <c r="AG655">
        <v>0</v>
      </c>
      <c r="AH655">
        <v>-121</v>
      </c>
      <c r="AI655">
        <v>118</v>
      </c>
      <c r="AJ655">
        <v>31</v>
      </c>
      <c r="AK655">
        <v>8457</v>
      </c>
      <c r="AL655">
        <v>-5</v>
      </c>
      <c r="AM655">
        <v>-62</v>
      </c>
      <c r="AN655">
        <v>2</v>
      </c>
      <c r="AO655">
        <v>8688</v>
      </c>
      <c r="AP655">
        <v>-102</v>
      </c>
      <c r="AQ655">
        <v>-70</v>
      </c>
      <c r="AR655">
        <v>-122</v>
      </c>
      <c r="AS655">
        <v>6686</v>
      </c>
      <c r="AT655">
        <v>0</v>
      </c>
    </row>
    <row r="656" spans="1:46" x14ac:dyDescent="0.45">
      <c r="A656" t="s">
        <v>10</v>
      </c>
      <c r="B656">
        <v>1</v>
      </c>
      <c r="C656" t="s">
        <v>577</v>
      </c>
      <c r="D656">
        <v>4008</v>
      </c>
      <c r="E656">
        <v>0</v>
      </c>
      <c r="F656">
        <v>0</v>
      </c>
      <c r="G656">
        <v>0</v>
      </c>
      <c r="H656">
        <v>0</v>
      </c>
      <c r="I656">
        <v>0</v>
      </c>
      <c r="J656">
        <v>0</v>
      </c>
      <c r="K656">
        <v>0</v>
      </c>
      <c r="L656">
        <v>0</v>
      </c>
      <c r="M656">
        <v>0</v>
      </c>
      <c r="N656">
        <v>0</v>
      </c>
      <c r="O656">
        <v>0</v>
      </c>
      <c r="P656">
        <v>0</v>
      </c>
      <c r="Q656">
        <v>0</v>
      </c>
      <c r="R656">
        <v>0</v>
      </c>
      <c r="S656">
        <v>0</v>
      </c>
      <c r="T656">
        <v>0</v>
      </c>
      <c r="U656">
        <v>0</v>
      </c>
      <c r="V656">
        <v>0</v>
      </c>
      <c r="W656">
        <v>0</v>
      </c>
      <c r="X656">
        <v>0</v>
      </c>
      <c r="Y656">
        <v>0</v>
      </c>
      <c r="Z656">
        <v>0</v>
      </c>
      <c r="AA656">
        <v>0</v>
      </c>
      <c r="AB656">
        <v>0</v>
      </c>
      <c r="AC656">
        <v>0</v>
      </c>
      <c r="AD656">
        <v>0</v>
      </c>
      <c r="AE656">
        <v>0</v>
      </c>
      <c r="AF656">
        <v>0</v>
      </c>
      <c r="AG656">
        <v>0</v>
      </c>
      <c r="AH656">
        <v>-423</v>
      </c>
      <c r="AI656">
        <v>-596</v>
      </c>
      <c r="AJ656">
        <v>-34</v>
      </c>
      <c r="AK656">
        <v>89175</v>
      </c>
      <c r="AL656">
        <v>2</v>
      </c>
      <c r="AM656">
        <v>-310</v>
      </c>
      <c r="AN656">
        <v>34</v>
      </c>
      <c r="AO656">
        <v>76995</v>
      </c>
      <c r="AP656">
        <v>-52</v>
      </c>
      <c r="AQ656">
        <v>-107</v>
      </c>
      <c r="AR656">
        <v>-551</v>
      </c>
      <c r="AS656">
        <v>18867</v>
      </c>
      <c r="AT656">
        <v>0</v>
      </c>
    </row>
    <row r="657" spans="1:46" x14ac:dyDescent="0.45">
      <c r="A657" t="s">
        <v>10</v>
      </c>
      <c r="B657">
        <v>1</v>
      </c>
      <c r="C657" t="s">
        <v>577</v>
      </c>
      <c r="D657">
        <v>4009</v>
      </c>
      <c r="E657">
        <v>0</v>
      </c>
      <c r="F657">
        <v>0</v>
      </c>
      <c r="G657">
        <v>0</v>
      </c>
      <c r="H657">
        <v>0</v>
      </c>
      <c r="I657">
        <v>0</v>
      </c>
      <c r="J657">
        <v>0</v>
      </c>
      <c r="K657">
        <v>0</v>
      </c>
      <c r="L657">
        <v>0</v>
      </c>
      <c r="M657">
        <v>0</v>
      </c>
      <c r="N657">
        <v>0</v>
      </c>
      <c r="O657">
        <v>0</v>
      </c>
      <c r="P657">
        <v>0</v>
      </c>
      <c r="Q657">
        <v>0</v>
      </c>
      <c r="R657">
        <v>0</v>
      </c>
      <c r="S657">
        <v>0</v>
      </c>
      <c r="T657">
        <v>0</v>
      </c>
      <c r="U657">
        <v>0</v>
      </c>
      <c r="V657">
        <v>0</v>
      </c>
      <c r="W657">
        <v>0</v>
      </c>
      <c r="X657">
        <v>0</v>
      </c>
      <c r="Y657">
        <v>0</v>
      </c>
      <c r="Z657">
        <v>0</v>
      </c>
      <c r="AA657">
        <v>0</v>
      </c>
      <c r="AB657">
        <v>0</v>
      </c>
      <c r="AC657">
        <v>0</v>
      </c>
      <c r="AD657">
        <v>0</v>
      </c>
      <c r="AE657">
        <v>0</v>
      </c>
      <c r="AF657">
        <v>0</v>
      </c>
      <c r="AG657">
        <v>0</v>
      </c>
      <c r="AH657">
        <v>0</v>
      </c>
      <c r="AI657">
        <v>0</v>
      </c>
      <c r="AJ657">
        <v>-29</v>
      </c>
      <c r="AK657">
        <v>63485</v>
      </c>
      <c r="AL657">
        <v>0</v>
      </c>
      <c r="AM657">
        <v>-222</v>
      </c>
      <c r="AN657">
        <v>22</v>
      </c>
      <c r="AO657">
        <v>54816</v>
      </c>
      <c r="AP657">
        <v>-37</v>
      </c>
      <c r="AQ657">
        <v>-70</v>
      </c>
      <c r="AR657">
        <v>-399</v>
      </c>
      <c r="AS657">
        <v>13434</v>
      </c>
      <c r="AT657">
        <v>0</v>
      </c>
    </row>
    <row r="658" spans="1:46" x14ac:dyDescent="0.45">
      <c r="A658" t="s">
        <v>10</v>
      </c>
      <c r="B658">
        <v>1</v>
      </c>
      <c r="C658" t="s">
        <v>577</v>
      </c>
      <c r="D658">
        <v>4010</v>
      </c>
      <c r="E658">
        <v>0</v>
      </c>
      <c r="F658">
        <v>0</v>
      </c>
      <c r="G658">
        <v>0</v>
      </c>
      <c r="H658">
        <v>0</v>
      </c>
      <c r="I658">
        <v>0</v>
      </c>
      <c r="J658">
        <v>0</v>
      </c>
      <c r="K658">
        <v>0</v>
      </c>
      <c r="L658">
        <v>0</v>
      </c>
      <c r="M658">
        <v>0</v>
      </c>
      <c r="N658">
        <v>0</v>
      </c>
      <c r="O658">
        <v>0</v>
      </c>
      <c r="P658">
        <v>0</v>
      </c>
      <c r="Q658">
        <v>0</v>
      </c>
      <c r="R658">
        <v>0</v>
      </c>
      <c r="S658">
        <v>0</v>
      </c>
      <c r="T658">
        <v>0</v>
      </c>
      <c r="U658">
        <v>0</v>
      </c>
      <c r="V658">
        <v>0</v>
      </c>
      <c r="W658">
        <v>0</v>
      </c>
      <c r="X658">
        <v>0</v>
      </c>
      <c r="Y658">
        <v>0</v>
      </c>
      <c r="Z658">
        <v>0</v>
      </c>
      <c r="AA658">
        <v>0</v>
      </c>
      <c r="AB658">
        <v>0</v>
      </c>
      <c r="AC658">
        <v>0</v>
      </c>
      <c r="AD658">
        <v>0</v>
      </c>
      <c r="AE658">
        <v>0</v>
      </c>
      <c r="AF658">
        <v>0</v>
      </c>
      <c r="AG658">
        <v>0</v>
      </c>
      <c r="AH658">
        <v>0</v>
      </c>
      <c r="AI658">
        <v>0</v>
      </c>
      <c r="AJ658">
        <v>0</v>
      </c>
      <c r="AK658">
        <v>0</v>
      </c>
      <c r="AL658">
        <v>0</v>
      </c>
      <c r="AM658">
        <v>0</v>
      </c>
      <c r="AN658">
        <v>0</v>
      </c>
      <c r="AO658">
        <v>0</v>
      </c>
      <c r="AP658">
        <v>0</v>
      </c>
      <c r="AQ658">
        <v>0</v>
      </c>
      <c r="AR658">
        <v>0</v>
      </c>
      <c r="AS658">
        <v>62000</v>
      </c>
      <c r="AT658">
        <v>0</v>
      </c>
    </row>
    <row r="659" spans="1:46" x14ac:dyDescent="0.45">
      <c r="A659" t="s">
        <v>10</v>
      </c>
      <c r="B659">
        <v>1</v>
      </c>
      <c r="C659" t="s">
        <v>577</v>
      </c>
      <c r="D659">
        <v>4015</v>
      </c>
      <c r="E659">
        <v>0</v>
      </c>
      <c r="F659">
        <v>0</v>
      </c>
      <c r="G659">
        <v>0</v>
      </c>
      <c r="H659">
        <v>0</v>
      </c>
      <c r="I659">
        <v>0</v>
      </c>
      <c r="J659">
        <v>0</v>
      </c>
      <c r="K659">
        <v>0</v>
      </c>
      <c r="L659">
        <v>0</v>
      </c>
      <c r="M659">
        <v>0</v>
      </c>
      <c r="N659">
        <v>0</v>
      </c>
      <c r="O659">
        <v>0</v>
      </c>
      <c r="P659">
        <v>0</v>
      </c>
      <c r="Q659">
        <v>0</v>
      </c>
      <c r="R659">
        <v>0</v>
      </c>
      <c r="S659">
        <v>0</v>
      </c>
      <c r="T659">
        <v>0</v>
      </c>
      <c r="U659">
        <v>0</v>
      </c>
      <c r="V659">
        <v>0</v>
      </c>
      <c r="W659">
        <v>0</v>
      </c>
      <c r="X659">
        <v>0</v>
      </c>
      <c r="Y659">
        <v>0</v>
      </c>
      <c r="Z659">
        <v>0</v>
      </c>
      <c r="AA659">
        <v>0</v>
      </c>
      <c r="AB659">
        <v>0</v>
      </c>
      <c r="AC659">
        <v>0</v>
      </c>
      <c r="AD659">
        <v>0</v>
      </c>
      <c r="AE659">
        <v>0</v>
      </c>
      <c r="AF659">
        <v>0</v>
      </c>
      <c r="AG659">
        <v>0</v>
      </c>
      <c r="AH659">
        <v>0</v>
      </c>
      <c r="AI659">
        <v>0</v>
      </c>
      <c r="AJ659">
        <v>19132</v>
      </c>
      <c r="AK659">
        <v>0</v>
      </c>
      <c r="AL659">
        <v>868</v>
      </c>
      <c r="AM659">
        <v>0</v>
      </c>
      <c r="AN659">
        <v>0</v>
      </c>
      <c r="AO659">
        <v>0</v>
      </c>
      <c r="AP659">
        <v>0</v>
      </c>
      <c r="AQ659">
        <v>0</v>
      </c>
      <c r="AR659">
        <v>0</v>
      </c>
      <c r="AS659">
        <v>0</v>
      </c>
      <c r="AT659">
        <v>0</v>
      </c>
    </row>
    <row r="660" spans="1:46" x14ac:dyDescent="0.45">
      <c r="A660" t="s">
        <v>10</v>
      </c>
      <c r="B660">
        <v>1</v>
      </c>
      <c r="C660" t="s">
        <v>577</v>
      </c>
      <c r="D660">
        <v>4020</v>
      </c>
      <c r="E660">
        <v>0</v>
      </c>
      <c r="F660">
        <v>0</v>
      </c>
      <c r="G660">
        <v>0</v>
      </c>
      <c r="H660">
        <v>0</v>
      </c>
      <c r="I660">
        <v>0</v>
      </c>
      <c r="J660">
        <v>0</v>
      </c>
      <c r="K660">
        <v>0</v>
      </c>
      <c r="L660">
        <v>0</v>
      </c>
      <c r="M660">
        <v>0</v>
      </c>
      <c r="N660">
        <v>0</v>
      </c>
      <c r="O660">
        <v>0</v>
      </c>
      <c r="P660">
        <v>0</v>
      </c>
      <c r="Q660">
        <v>0</v>
      </c>
      <c r="R660">
        <v>0</v>
      </c>
      <c r="S660">
        <v>0</v>
      </c>
      <c r="T660">
        <v>0</v>
      </c>
      <c r="U660">
        <v>0</v>
      </c>
      <c r="V660">
        <v>0</v>
      </c>
      <c r="W660">
        <v>0</v>
      </c>
      <c r="X660">
        <v>0</v>
      </c>
      <c r="Y660">
        <v>0</v>
      </c>
      <c r="Z660">
        <v>0</v>
      </c>
      <c r="AA660">
        <v>0</v>
      </c>
      <c r="AB660">
        <v>0</v>
      </c>
      <c r="AC660">
        <v>0</v>
      </c>
      <c r="AD660">
        <v>0</v>
      </c>
      <c r="AE660">
        <v>0</v>
      </c>
      <c r="AF660">
        <v>0</v>
      </c>
      <c r="AG660">
        <v>0</v>
      </c>
      <c r="AH660">
        <v>0</v>
      </c>
      <c r="AI660">
        <v>0</v>
      </c>
      <c r="AJ660">
        <v>0</v>
      </c>
      <c r="AK660">
        <v>0</v>
      </c>
      <c r="AL660">
        <v>0</v>
      </c>
      <c r="AM660">
        <v>4191</v>
      </c>
      <c r="AN660">
        <v>0</v>
      </c>
      <c r="AO660">
        <v>0</v>
      </c>
      <c r="AP660">
        <v>2794</v>
      </c>
      <c r="AQ660">
        <v>0</v>
      </c>
      <c r="AR660">
        <v>-985</v>
      </c>
      <c r="AS660">
        <v>0</v>
      </c>
      <c r="AT660">
        <v>0</v>
      </c>
    </row>
    <row r="661" spans="1:46" x14ac:dyDescent="0.45">
      <c r="A661" t="s">
        <v>10</v>
      </c>
      <c r="B661">
        <v>1</v>
      </c>
      <c r="C661" t="s">
        <v>577</v>
      </c>
      <c r="D661">
        <v>4021</v>
      </c>
      <c r="E661">
        <v>0</v>
      </c>
      <c r="F661">
        <v>0</v>
      </c>
      <c r="G661">
        <v>0</v>
      </c>
      <c r="H661">
        <v>0</v>
      </c>
      <c r="I661">
        <v>0</v>
      </c>
      <c r="J661">
        <v>0</v>
      </c>
      <c r="K661">
        <v>0</v>
      </c>
      <c r="L661">
        <v>0</v>
      </c>
      <c r="M661">
        <v>0</v>
      </c>
      <c r="N661">
        <v>0</v>
      </c>
      <c r="O661">
        <v>0</v>
      </c>
      <c r="P661">
        <v>0</v>
      </c>
      <c r="Q661">
        <v>0</v>
      </c>
      <c r="R661">
        <v>0</v>
      </c>
      <c r="S661">
        <v>0</v>
      </c>
      <c r="T661">
        <v>0</v>
      </c>
      <c r="U661">
        <v>0</v>
      </c>
      <c r="V661">
        <v>0</v>
      </c>
      <c r="W661">
        <v>0</v>
      </c>
      <c r="X661">
        <v>0</v>
      </c>
      <c r="Y661">
        <v>0</v>
      </c>
      <c r="Z661">
        <v>0</v>
      </c>
      <c r="AA661">
        <v>0</v>
      </c>
      <c r="AB661">
        <v>0</v>
      </c>
      <c r="AC661">
        <v>0</v>
      </c>
      <c r="AD661">
        <v>0</v>
      </c>
      <c r="AE661">
        <v>0</v>
      </c>
      <c r="AF661">
        <v>0</v>
      </c>
      <c r="AG661">
        <v>0</v>
      </c>
      <c r="AH661">
        <v>0</v>
      </c>
      <c r="AI661">
        <v>0</v>
      </c>
      <c r="AJ661">
        <v>0</v>
      </c>
      <c r="AK661">
        <v>0</v>
      </c>
      <c r="AL661">
        <v>0</v>
      </c>
      <c r="AM661">
        <v>4250</v>
      </c>
      <c r="AN661">
        <v>0</v>
      </c>
      <c r="AO661">
        <v>0</v>
      </c>
      <c r="AP661">
        <v>4250</v>
      </c>
      <c r="AQ661">
        <v>0</v>
      </c>
      <c r="AR661">
        <v>0</v>
      </c>
      <c r="AS661">
        <v>0</v>
      </c>
      <c r="AT661">
        <v>0</v>
      </c>
    </row>
    <row r="662" spans="1:46" x14ac:dyDescent="0.45">
      <c r="A662" t="s">
        <v>10</v>
      </c>
      <c r="B662">
        <v>1</v>
      </c>
      <c r="C662" t="s">
        <v>577</v>
      </c>
      <c r="D662">
        <v>4022</v>
      </c>
      <c r="E662">
        <v>0</v>
      </c>
      <c r="F662">
        <v>0</v>
      </c>
      <c r="G662">
        <v>0</v>
      </c>
      <c r="H662">
        <v>0</v>
      </c>
      <c r="I662">
        <v>0</v>
      </c>
      <c r="J662">
        <v>0</v>
      </c>
      <c r="K662">
        <v>0</v>
      </c>
      <c r="L662">
        <v>0</v>
      </c>
      <c r="M662">
        <v>0</v>
      </c>
      <c r="N662">
        <v>0</v>
      </c>
      <c r="O662">
        <v>0</v>
      </c>
      <c r="P662">
        <v>0</v>
      </c>
      <c r="Q662">
        <v>0</v>
      </c>
      <c r="R662">
        <v>0</v>
      </c>
      <c r="S662">
        <v>0</v>
      </c>
      <c r="T662">
        <v>0</v>
      </c>
      <c r="U662">
        <v>0</v>
      </c>
      <c r="V662">
        <v>0</v>
      </c>
      <c r="W662">
        <v>0</v>
      </c>
      <c r="X662">
        <v>0</v>
      </c>
      <c r="Y662">
        <v>0</v>
      </c>
      <c r="Z662">
        <v>0</v>
      </c>
      <c r="AA662">
        <v>0</v>
      </c>
      <c r="AB662">
        <v>0</v>
      </c>
      <c r="AC662">
        <v>0</v>
      </c>
      <c r="AD662">
        <v>0</v>
      </c>
      <c r="AE662">
        <v>0</v>
      </c>
      <c r="AF662">
        <v>0</v>
      </c>
      <c r="AG662">
        <v>0</v>
      </c>
      <c r="AH662">
        <v>0</v>
      </c>
      <c r="AI662">
        <v>0</v>
      </c>
      <c r="AJ662">
        <v>0</v>
      </c>
      <c r="AK662">
        <v>0</v>
      </c>
      <c r="AL662">
        <v>0</v>
      </c>
      <c r="AM662">
        <v>1750</v>
      </c>
      <c r="AN662">
        <v>0</v>
      </c>
      <c r="AO662">
        <v>0</v>
      </c>
      <c r="AP662">
        <v>1750</v>
      </c>
      <c r="AQ662">
        <v>0</v>
      </c>
      <c r="AR662">
        <v>0</v>
      </c>
      <c r="AS662">
        <v>0</v>
      </c>
      <c r="AT662">
        <v>0</v>
      </c>
    </row>
    <row r="663" spans="1:46" x14ac:dyDescent="0.45">
      <c r="A663" t="s">
        <v>10</v>
      </c>
      <c r="B663">
        <v>1</v>
      </c>
      <c r="C663" t="s">
        <v>577</v>
      </c>
      <c r="D663">
        <v>4027</v>
      </c>
      <c r="E663">
        <v>0</v>
      </c>
      <c r="F663">
        <v>0</v>
      </c>
      <c r="G663">
        <v>0</v>
      </c>
      <c r="H663">
        <v>0</v>
      </c>
      <c r="I663">
        <v>0</v>
      </c>
      <c r="J663">
        <v>0</v>
      </c>
      <c r="K663">
        <v>0</v>
      </c>
      <c r="L663">
        <v>0</v>
      </c>
      <c r="M663">
        <v>0</v>
      </c>
      <c r="N663">
        <v>0</v>
      </c>
      <c r="O663">
        <v>0</v>
      </c>
      <c r="P663">
        <v>0</v>
      </c>
      <c r="Q663">
        <v>0</v>
      </c>
      <c r="R663">
        <v>0</v>
      </c>
      <c r="S663">
        <v>0</v>
      </c>
      <c r="T663">
        <v>0</v>
      </c>
      <c r="U663">
        <v>0</v>
      </c>
      <c r="V663">
        <v>0</v>
      </c>
      <c r="W663">
        <v>0</v>
      </c>
      <c r="X663">
        <v>0</v>
      </c>
      <c r="Y663">
        <v>0</v>
      </c>
      <c r="Z663">
        <v>0</v>
      </c>
      <c r="AA663">
        <v>0</v>
      </c>
      <c r="AB663">
        <v>0</v>
      </c>
      <c r="AC663">
        <v>0</v>
      </c>
      <c r="AD663">
        <v>0</v>
      </c>
      <c r="AE663">
        <v>0</v>
      </c>
      <c r="AF663">
        <v>0</v>
      </c>
      <c r="AG663">
        <v>0</v>
      </c>
      <c r="AH663">
        <v>0</v>
      </c>
      <c r="AI663">
        <v>30640</v>
      </c>
      <c r="AJ663">
        <v>0</v>
      </c>
      <c r="AK663">
        <v>0</v>
      </c>
      <c r="AL663">
        <v>0</v>
      </c>
      <c r="AM663">
        <v>0</v>
      </c>
      <c r="AN663">
        <v>0</v>
      </c>
      <c r="AO663">
        <v>0</v>
      </c>
      <c r="AP663">
        <v>0</v>
      </c>
      <c r="AQ663">
        <v>0</v>
      </c>
      <c r="AR663">
        <v>0</v>
      </c>
      <c r="AS663">
        <v>0</v>
      </c>
      <c r="AT663">
        <v>0</v>
      </c>
    </row>
    <row r="664" spans="1:46" x14ac:dyDescent="0.45">
      <c r="A664" t="s">
        <v>10</v>
      </c>
      <c r="B664">
        <v>1</v>
      </c>
      <c r="C664" t="s">
        <v>577</v>
      </c>
      <c r="D664">
        <v>4041</v>
      </c>
      <c r="E664">
        <v>0</v>
      </c>
      <c r="F664">
        <v>0</v>
      </c>
      <c r="G664">
        <v>0</v>
      </c>
      <c r="H664">
        <v>0</v>
      </c>
      <c r="I664">
        <v>0</v>
      </c>
      <c r="J664">
        <v>0</v>
      </c>
      <c r="K664">
        <v>0</v>
      </c>
      <c r="L664">
        <v>0</v>
      </c>
      <c r="M664">
        <v>0</v>
      </c>
      <c r="N664">
        <v>0</v>
      </c>
      <c r="O664">
        <v>0</v>
      </c>
      <c r="P664">
        <v>0</v>
      </c>
      <c r="Q664">
        <v>0</v>
      </c>
      <c r="R664">
        <v>0</v>
      </c>
      <c r="S664">
        <v>0</v>
      </c>
      <c r="T664">
        <v>0</v>
      </c>
      <c r="U664">
        <v>0</v>
      </c>
      <c r="V664">
        <v>0</v>
      </c>
      <c r="W664">
        <v>0</v>
      </c>
      <c r="X664">
        <v>0</v>
      </c>
      <c r="Y664">
        <v>0</v>
      </c>
      <c r="Z664">
        <v>0</v>
      </c>
      <c r="AA664">
        <v>0</v>
      </c>
      <c r="AB664">
        <v>0</v>
      </c>
      <c r="AC664">
        <v>0</v>
      </c>
      <c r="AD664">
        <v>0</v>
      </c>
      <c r="AE664">
        <v>0</v>
      </c>
      <c r="AF664">
        <v>0</v>
      </c>
      <c r="AG664">
        <v>0</v>
      </c>
      <c r="AH664">
        <v>0</v>
      </c>
      <c r="AI664">
        <v>0</v>
      </c>
      <c r="AJ664">
        <v>0</v>
      </c>
      <c r="AK664">
        <v>548</v>
      </c>
      <c r="AL664">
        <v>0</v>
      </c>
      <c r="AM664">
        <v>22595</v>
      </c>
      <c r="AN664">
        <v>0</v>
      </c>
      <c r="AO664">
        <v>2035</v>
      </c>
      <c r="AP664">
        <v>3784</v>
      </c>
      <c r="AQ664">
        <v>823</v>
      </c>
      <c r="AR664">
        <v>1996</v>
      </c>
      <c r="AS664">
        <v>219</v>
      </c>
      <c r="AT664">
        <v>0</v>
      </c>
    </row>
    <row r="665" spans="1:46" x14ac:dyDescent="0.45">
      <c r="A665" t="s">
        <v>10</v>
      </c>
      <c r="B665">
        <v>1</v>
      </c>
      <c r="C665" t="s">
        <v>577</v>
      </c>
      <c r="D665">
        <v>4045</v>
      </c>
      <c r="E665">
        <v>0</v>
      </c>
      <c r="F665">
        <v>0</v>
      </c>
      <c r="G665">
        <v>0</v>
      </c>
      <c r="H665">
        <v>0</v>
      </c>
      <c r="I665">
        <v>0</v>
      </c>
      <c r="J665">
        <v>0</v>
      </c>
      <c r="K665">
        <v>0</v>
      </c>
      <c r="L665">
        <v>0</v>
      </c>
      <c r="M665">
        <v>0</v>
      </c>
      <c r="N665">
        <v>0</v>
      </c>
      <c r="O665">
        <v>0</v>
      </c>
      <c r="P665">
        <v>0</v>
      </c>
      <c r="Q665">
        <v>0</v>
      </c>
      <c r="R665">
        <v>0</v>
      </c>
      <c r="S665">
        <v>0</v>
      </c>
      <c r="T665">
        <v>0</v>
      </c>
      <c r="U665">
        <v>0</v>
      </c>
      <c r="V665">
        <v>0</v>
      </c>
      <c r="W665">
        <v>0</v>
      </c>
      <c r="X665">
        <v>0</v>
      </c>
      <c r="Y665">
        <v>0</v>
      </c>
      <c r="Z665">
        <v>0</v>
      </c>
      <c r="AA665">
        <v>0</v>
      </c>
      <c r="AB665">
        <v>0</v>
      </c>
      <c r="AC665">
        <v>0</v>
      </c>
      <c r="AD665">
        <v>0</v>
      </c>
      <c r="AE665">
        <v>0</v>
      </c>
      <c r="AF665">
        <v>0</v>
      </c>
      <c r="AG665">
        <v>0</v>
      </c>
      <c r="AH665">
        <v>2874</v>
      </c>
      <c r="AI665">
        <v>2874</v>
      </c>
      <c r="AJ665">
        <v>2874</v>
      </c>
      <c r="AK665">
        <v>2874</v>
      </c>
      <c r="AL665">
        <v>2874</v>
      </c>
      <c r="AM665">
        <v>2874</v>
      </c>
      <c r="AN665">
        <v>2874</v>
      </c>
      <c r="AO665">
        <v>2874</v>
      </c>
      <c r="AP665">
        <v>2874</v>
      </c>
      <c r="AQ665">
        <v>2874</v>
      </c>
      <c r="AR665">
        <v>2874</v>
      </c>
      <c r="AS665">
        <v>2879</v>
      </c>
      <c r="AT665">
        <v>0</v>
      </c>
    </row>
    <row r="666" spans="1:46" x14ac:dyDescent="0.45">
      <c r="A666" t="s">
        <v>10</v>
      </c>
      <c r="B666">
        <v>1</v>
      </c>
      <c r="C666" t="s">
        <v>577</v>
      </c>
      <c r="D666">
        <v>4046</v>
      </c>
      <c r="E666">
        <v>0</v>
      </c>
      <c r="F666">
        <v>0</v>
      </c>
      <c r="G666">
        <v>0</v>
      </c>
      <c r="H666">
        <v>0</v>
      </c>
      <c r="I666">
        <v>0</v>
      </c>
      <c r="J666">
        <v>0</v>
      </c>
      <c r="K666">
        <v>0</v>
      </c>
      <c r="L666">
        <v>0</v>
      </c>
      <c r="M666">
        <v>0</v>
      </c>
      <c r="N666">
        <v>0</v>
      </c>
      <c r="O666">
        <v>0</v>
      </c>
      <c r="P666">
        <v>0</v>
      </c>
      <c r="Q666">
        <v>0</v>
      </c>
      <c r="R666">
        <v>0</v>
      </c>
      <c r="S666">
        <v>0</v>
      </c>
      <c r="T666">
        <v>0</v>
      </c>
      <c r="U666">
        <v>0</v>
      </c>
      <c r="V666">
        <v>0</v>
      </c>
      <c r="W666">
        <v>0</v>
      </c>
      <c r="X666">
        <v>0</v>
      </c>
      <c r="Y666">
        <v>0</v>
      </c>
      <c r="Z666">
        <v>0</v>
      </c>
      <c r="AA666">
        <v>0</v>
      </c>
      <c r="AB666">
        <v>0</v>
      </c>
      <c r="AC666">
        <v>0</v>
      </c>
      <c r="AD666">
        <v>0</v>
      </c>
      <c r="AE666">
        <v>0</v>
      </c>
      <c r="AF666">
        <v>0</v>
      </c>
      <c r="AG666">
        <v>0</v>
      </c>
      <c r="AH666">
        <v>0</v>
      </c>
      <c r="AI666">
        <v>0</v>
      </c>
      <c r="AJ666">
        <v>0</v>
      </c>
      <c r="AK666">
        <v>341</v>
      </c>
      <c r="AL666">
        <v>3975</v>
      </c>
      <c r="AM666">
        <v>0</v>
      </c>
      <c r="AN666">
        <v>1022</v>
      </c>
      <c r="AO666">
        <v>6516</v>
      </c>
      <c r="AP666">
        <v>0</v>
      </c>
      <c r="AQ666">
        <v>0</v>
      </c>
      <c r="AR666">
        <v>1646</v>
      </c>
      <c r="AS666">
        <v>0</v>
      </c>
      <c r="AT666">
        <v>0</v>
      </c>
    </row>
    <row r="667" spans="1:46" x14ac:dyDescent="0.45">
      <c r="A667" t="s">
        <v>10</v>
      </c>
      <c r="B667">
        <v>1</v>
      </c>
      <c r="C667" t="s">
        <v>577</v>
      </c>
      <c r="D667">
        <v>4050</v>
      </c>
      <c r="E667">
        <v>0</v>
      </c>
      <c r="F667">
        <v>0</v>
      </c>
      <c r="G667">
        <v>0</v>
      </c>
      <c r="H667">
        <v>0</v>
      </c>
      <c r="I667">
        <v>0</v>
      </c>
      <c r="J667">
        <v>0</v>
      </c>
      <c r="K667">
        <v>0</v>
      </c>
      <c r="L667">
        <v>0</v>
      </c>
      <c r="M667">
        <v>0</v>
      </c>
      <c r="N667">
        <v>0</v>
      </c>
      <c r="O667">
        <v>0</v>
      </c>
      <c r="P667">
        <v>0</v>
      </c>
      <c r="Q667">
        <v>0</v>
      </c>
      <c r="R667">
        <v>0</v>
      </c>
      <c r="S667">
        <v>0</v>
      </c>
      <c r="T667">
        <v>0</v>
      </c>
      <c r="U667">
        <v>0</v>
      </c>
      <c r="V667">
        <v>0</v>
      </c>
      <c r="W667">
        <v>0</v>
      </c>
      <c r="X667">
        <v>0</v>
      </c>
      <c r="Y667">
        <v>0</v>
      </c>
      <c r="Z667">
        <v>0</v>
      </c>
      <c r="AA667">
        <v>0</v>
      </c>
      <c r="AB667">
        <v>0</v>
      </c>
      <c r="AC667">
        <v>0</v>
      </c>
      <c r="AD667">
        <v>0</v>
      </c>
      <c r="AE667">
        <v>0</v>
      </c>
      <c r="AF667">
        <v>0</v>
      </c>
      <c r="AG667">
        <v>0</v>
      </c>
      <c r="AH667">
        <v>767</v>
      </c>
      <c r="AI667">
        <v>767</v>
      </c>
      <c r="AJ667">
        <v>767</v>
      </c>
      <c r="AK667">
        <v>767</v>
      </c>
      <c r="AL667">
        <v>767</v>
      </c>
      <c r="AM667">
        <v>767</v>
      </c>
      <c r="AN667">
        <v>767</v>
      </c>
      <c r="AO667">
        <v>767</v>
      </c>
      <c r="AP667">
        <v>767</v>
      </c>
      <c r="AQ667">
        <v>767</v>
      </c>
      <c r="AR667">
        <v>767</v>
      </c>
      <c r="AS667">
        <v>763</v>
      </c>
      <c r="AT667">
        <v>0</v>
      </c>
    </row>
    <row r="668" spans="1:46" x14ac:dyDescent="0.45">
      <c r="A668" t="s">
        <v>10</v>
      </c>
      <c r="B668">
        <v>1</v>
      </c>
      <c r="C668" t="s">
        <v>577</v>
      </c>
      <c r="D668">
        <v>4070</v>
      </c>
      <c r="E668">
        <v>0</v>
      </c>
      <c r="F668">
        <v>0</v>
      </c>
      <c r="G668">
        <v>0</v>
      </c>
      <c r="H668">
        <v>0</v>
      </c>
      <c r="I668">
        <v>0</v>
      </c>
      <c r="J668">
        <v>0</v>
      </c>
      <c r="K668">
        <v>0</v>
      </c>
      <c r="L668">
        <v>0</v>
      </c>
      <c r="M668">
        <v>0</v>
      </c>
      <c r="N668">
        <v>0</v>
      </c>
      <c r="O668">
        <v>0</v>
      </c>
      <c r="P668">
        <v>0</v>
      </c>
      <c r="Q668">
        <v>0</v>
      </c>
      <c r="R668">
        <v>0</v>
      </c>
      <c r="S668">
        <v>0</v>
      </c>
      <c r="T668">
        <v>0</v>
      </c>
      <c r="U668">
        <v>0</v>
      </c>
      <c r="V668">
        <v>0</v>
      </c>
      <c r="W668">
        <v>0</v>
      </c>
      <c r="X668">
        <v>0</v>
      </c>
      <c r="Y668">
        <v>0</v>
      </c>
      <c r="Z668">
        <v>0</v>
      </c>
      <c r="AA668">
        <v>0</v>
      </c>
      <c r="AB668">
        <v>0</v>
      </c>
      <c r="AC668">
        <v>0</v>
      </c>
      <c r="AD668">
        <v>0</v>
      </c>
      <c r="AE668">
        <v>0</v>
      </c>
      <c r="AF668">
        <v>0</v>
      </c>
      <c r="AG668">
        <v>0</v>
      </c>
      <c r="AH668">
        <v>-246</v>
      </c>
      <c r="AI668">
        <v>-346</v>
      </c>
      <c r="AJ668">
        <v>-36</v>
      </c>
      <c r="AK668">
        <v>91042</v>
      </c>
      <c r="AL668">
        <v>-1</v>
      </c>
      <c r="AM668">
        <v>-317</v>
      </c>
      <c r="AN668">
        <v>34</v>
      </c>
      <c r="AO668">
        <v>78607</v>
      </c>
      <c r="AP668">
        <v>-53</v>
      </c>
      <c r="AQ668">
        <v>-381</v>
      </c>
      <c r="AR668">
        <v>-564</v>
      </c>
      <c r="AS668">
        <v>19261</v>
      </c>
      <c r="AT668">
        <v>0</v>
      </c>
    </row>
    <row r="669" spans="1:46" x14ac:dyDescent="0.45">
      <c r="A669" t="s">
        <v>10</v>
      </c>
      <c r="B669">
        <v>1</v>
      </c>
      <c r="C669" t="s">
        <v>577</v>
      </c>
      <c r="D669">
        <v>4091</v>
      </c>
      <c r="E669">
        <v>0</v>
      </c>
      <c r="F669">
        <v>0</v>
      </c>
      <c r="G669">
        <v>0</v>
      </c>
      <c r="H669">
        <v>0</v>
      </c>
      <c r="I669">
        <v>0</v>
      </c>
      <c r="J669">
        <v>0</v>
      </c>
      <c r="K669">
        <v>0</v>
      </c>
      <c r="L669">
        <v>0</v>
      </c>
      <c r="M669">
        <v>0</v>
      </c>
      <c r="N669">
        <v>0</v>
      </c>
      <c r="O669">
        <v>0</v>
      </c>
      <c r="P669">
        <v>0</v>
      </c>
      <c r="Q669">
        <v>0</v>
      </c>
      <c r="R669">
        <v>0</v>
      </c>
      <c r="S669">
        <v>0</v>
      </c>
      <c r="T669">
        <v>0</v>
      </c>
      <c r="U669">
        <v>0</v>
      </c>
      <c r="V669">
        <v>0</v>
      </c>
      <c r="W669">
        <v>0</v>
      </c>
      <c r="X669">
        <v>0</v>
      </c>
      <c r="Y669">
        <v>0</v>
      </c>
      <c r="Z669">
        <v>0</v>
      </c>
      <c r="AA669">
        <v>0</v>
      </c>
      <c r="AB669">
        <v>0</v>
      </c>
      <c r="AC669">
        <v>0</v>
      </c>
      <c r="AD669">
        <v>0</v>
      </c>
      <c r="AE669">
        <v>0</v>
      </c>
      <c r="AF669">
        <v>0</v>
      </c>
      <c r="AG669">
        <v>0</v>
      </c>
      <c r="AH669">
        <v>0</v>
      </c>
      <c r="AI669">
        <v>8840</v>
      </c>
      <c r="AJ669">
        <v>0</v>
      </c>
      <c r="AK669">
        <v>0</v>
      </c>
      <c r="AL669">
        <v>0</v>
      </c>
      <c r="AM669">
        <v>0</v>
      </c>
      <c r="AN669">
        <v>0</v>
      </c>
      <c r="AO669">
        <v>0</v>
      </c>
      <c r="AP669">
        <v>0</v>
      </c>
      <c r="AQ669">
        <v>0</v>
      </c>
      <c r="AR669">
        <v>0</v>
      </c>
      <c r="AS669">
        <v>0</v>
      </c>
      <c r="AT669">
        <v>0</v>
      </c>
    </row>
    <row r="670" spans="1:46" x14ac:dyDescent="0.45">
      <c r="A670" t="s">
        <v>10</v>
      </c>
      <c r="B670">
        <v>1</v>
      </c>
      <c r="C670" t="s">
        <v>577</v>
      </c>
      <c r="D670">
        <v>5001</v>
      </c>
      <c r="E670">
        <v>0</v>
      </c>
      <c r="F670">
        <v>0</v>
      </c>
      <c r="G670">
        <v>0</v>
      </c>
      <c r="H670">
        <v>0</v>
      </c>
      <c r="I670">
        <v>0</v>
      </c>
      <c r="J670">
        <v>0</v>
      </c>
      <c r="K670">
        <v>0</v>
      </c>
      <c r="L670">
        <v>0</v>
      </c>
      <c r="M670">
        <v>0</v>
      </c>
      <c r="N670">
        <v>0</v>
      </c>
      <c r="O670">
        <v>0</v>
      </c>
      <c r="P670">
        <v>0</v>
      </c>
      <c r="Q670">
        <v>0</v>
      </c>
      <c r="R670">
        <v>0</v>
      </c>
      <c r="S670">
        <v>0</v>
      </c>
      <c r="T670">
        <v>0</v>
      </c>
      <c r="U670">
        <v>0</v>
      </c>
      <c r="V670">
        <v>0</v>
      </c>
      <c r="W670">
        <v>0</v>
      </c>
      <c r="X670">
        <v>0</v>
      </c>
      <c r="Y670">
        <v>0</v>
      </c>
      <c r="Z670">
        <v>0</v>
      </c>
      <c r="AA670">
        <v>0</v>
      </c>
      <c r="AB670">
        <v>0</v>
      </c>
      <c r="AC670">
        <v>0</v>
      </c>
      <c r="AD670">
        <v>0</v>
      </c>
      <c r="AE670">
        <v>0</v>
      </c>
      <c r="AF670">
        <v>0</v>
      </c>
      <c r="AG670">
        <v>0</v>
      </c>
      <c r="AH670">
        <v>22017</v>
      </c>
      <c r="AI670">
        <v>23065</v>
      </c>
      <c r="AJ670">
        <v>24114</v>
      </c>
      <c r="AK670">
        <v>20969</v>
      </c>
      <c r="AL670">
        <v>24114</v>
      </c>
      <c r="AM670">
        <v>23065</v>
      </c>
      <c r="AN670">
        <v>22017</v>
      </c>
      <c r="AO670">
        <v>24114</v>
      </c>
      <c r="AP670">
        <v>20969</v>
      </c>
      <c r="AQ670">
        <v>22017</v>
      </c>
      <c r="AR670">
        <v>23065</v>
      </c>
      <c r="AS670">
        <v>47850.41</v>
      </c>
      <c r="AT670">
        <v>0</v>
      </c>
    </row>
    <row r="671" spans="1:46" x14ac:dyDescent="0.45">
      <c r="A671" t="s">
        <v>10</v>
      </c>
      <c r="B671">
        <v>1</v>
      </c>
      <c r="C671" t="s">
        <v>577</v>
      </c>
      <c r="D671">
        <v>5002</v>
      </c>
      <c r="E671">
        <v>0</v>
      </c>
      <c r="F671">
        <v>0</v>
      </c>
      <c r="G671">
        <v>0</v>
      </c>
      <c r="H671">
        <v>0</v>
      </c>
      <c r="I671">
        <v>0</v>
      </c>
      <c r="J671">
        <v>0</v>
      </c>
      <c r="K671">
        <v>0</v>
      </c>
      <c r="L671">
        <v>0</v>
      </c>
      <c r="M671">
        <v>0</v>
      </c>
      <c r="N671">
        <v>0</v>
      </c>
      <c r="O671">
        <v>0</v>
      </c>
      <c r="P671">
        <v>0</v>
      </c>
      <c r="Q671">
        <v>0</v>
      </c>
      <c r="R671">
        <v>0</v>
      </c>
      <c r="S671">
        <v>0</v>
      </c>
      <c r="T671">
        <v>0</v>
      </c>
      <c r="U671">
        <v>0</v>
      </c>
      <c r="V671">
        <v>0</v>
      </c>
      <c r="W671">
        <v>0</v>
      </c>
      <c r="X671">
        <v>0</v>
      </c>
      <c r="Y671">
        <v>0</v>
      </c>
      <c r="Z671">
        <v>0</v>
      </c>
      <c r="AA671">
        <v>0</v>
      </c>
      <c r="AB671">
        <v>0</v>
      </c>
      <c r="AC671">
        <v>0</v>
      </c>
      <c r="AD671">
        <v>0</v>
      </c>
      <c r="AE671">
        <v>0</v>
      </c>
      <c r="AF671">
        <v>0</v>
      </c>
      <c r="AG671">
        <v>0</v>
      </c>
      <c r="AH671">
        <v>2380</v>
      </c>
      <c r="AI671">
        <v>2493</v>
      </c>
      <c r="AJ671">
        <v>2607</v>
      </c>
      <c r="AK671">
        <v>2267</v>
      </c>
      <c r="AL671">
        <v>2607</v>
      </c>
      <c r="AM671">
        <v>2493</v>
      </c>
      <c r="AN671">
        <v>2380</v>
      </c>
      <c r="AO671">
        <v>2607</v>
      </c>
      <c r="AP671">
        <v>2267</v>
      </c>
      <c r="AQ671">
        <v>2380</v>
      </c>
      <c r="AR671">
        <v>2493</v>
      </c>
      <c r="AS671">
        <v>5170.07</v>
      </c>
      <c r="AT671">
        <v>0</v>
      </c>
    </row>
    <row r="672" spans="1:46" x14ac:dyDescent="0.45">
      <c r="A672" t="s">
        <v>10</v>
      </c>
      <c r="B672">
        <v>1</v>
      </c>
      <c r="C672" t="s">
        <v>577</v>
      </c>
      <c r="D672">
        <v>5010</v>
      </c>
      <c r="E672">
        <v>0</v>
      </c>
      <c r="F672">
        <v>0</v>
      </c>
      <c r="G672">
        <v>0</v>
      </c>
      <c r="H672">
        <v>0</v>
      </c>
      <c r="I672">
        <v>0</v>
      </c>
      <c r="J672">
        <v>0</v>
      </c>
      <c r="K672">
        <v>0</v>
      </c>
      <c r="L672">
        <v>0</v>
      </c>
      <c r="M672">
        <v>0</v>
      </c>
      <c r="N672">
        <v>0</v>
      </c>
      <c r="O672">
        <v>0</v>
      </c>
      <c r="P672">
        <v>0</v>
      </c>
      <c r="Q672">
        <v>0</v>
      </c>
      <c r="R672">
        <v>0</v>
      </c>
      <c r="S672">
        <v>0</v>
      </c>
      <c r="T672">
        <v>0</v>
      </c>
      <c r="U672">
        <v>0</v>
      </c>
      <c r="V672">
        <v>0</v>
      </c>
      <c r="W672">
        <v>0</v>
      </c>
      <c r="X672">
        <v>0</v>
      </c>
      <c r="Y672">
        <v>0</v>
      </c>
      <c r="Z672">
        <v>0</v>
      </c>
      <c r="AA672">
        <v>0</v>
      </c>
      <c r="AB672">
        <v>0</v>
      </c>
      <c r="AC672">
        <v>0</v>
      </c>
      <c r="AD672">
        <v>0</v>
      </c>
      <c r="AE672">
        <v>0</v>
      </c>
      <c r="AF672">
        <v>0</v>
      </c>
      <c r="AG672">
        <v>0</v>
      </c>
      <c r="AH672">
        <v>52</v>
      </c>
      <c r="AI672">
        <v>52</v>
      </c>
      <c r="AJ672">
        <v>52</v>
      </c>
      <c r="AK672">
        <v>52</v>
      </c>
      <c r="AL672">
        <v>52</v>
      </c>
      <c r="AM672">
        <v>52</v>
      </c>
      <c r="AN672">
        <v>52</v>
      </c>
      <c r="AO672">
        <v>52</v>
      </c>
      <c r="AP672">
        <v>52</v>
      </c>
      <c r="AQ672">
        <v>52</v>
      </c>
      <c r="AR672">
        <v>52</v>
      </c>
      <c r="AS672">
        <v>53</v>
      </c>
      <c r="AT672">
        <v>0</v>
      </c>
    </row>
    <row r="673" spans="1:46" x14ac:dyDescent="0.45">
      <c r="A673" t="s">
        <v>10</v>
      </c>
      <c r="B673">
        <v>1</v>
      </c>
      <c r="C673" t="s">
        <v>577</v>
      </c>
      <c r="D673">
        <v>5011</v>
      </c>
      <c r="E673">
        <v>0</v>
      </c>
      <c r="F673">
        <v>0</v>
      </c>
      <c r="G673">
        <v>0</v>
      </c>
      <c r="H673">
        <v>0</v>
      </c>
      <c r="I673">
        <v>0</v>
      </c>
      <c r="J673">
        <v>0</v>
      </c>
      <c r="K673">
        <v>0</v>
      </c>
      <c r="L673">
        <v>0</v>
      </c>
      <c r="M673">
        <v>0</v>
      </c>
      <c r="N673">
        <v>0</v>
      </c>
      <c r="O673">
        <v>0</v>
      </c>
      <c r="P673">
        <v>0</v>
      </c>
      <c r="Q673">
        <v>0</v>
      </c>
      <c r="R673">
        <v>0</v>
      </c>
      <c r="S673">
        <v>0</v>
      </c>
      <c r="T673">
        <v>0</v>
      </c>
      <c r="U673">
        <v>0</v>
      </c>
      <c r="V673">
        <v>0</v>
      </c>
      <c r="W673">
        <v>0</v>
      </c>
      <c r="X673">
        <v>0</v>
      </c>
      <c r="Y673">
        <v>0</v>
      </c>
      <c r="Z673">
        <v>0</v>
      </c>
      <c r="AA673">
        <v>0</v>
      </c>
      <c r="AB673">
        <v>0</v>
      </c>
      <c r="AC673">
        <v>0</v>
      </c>
      <c r="AD673">
        <v>0</v>
      </c>
      <c r="AE673">
        <v>0</v>
      </c>
      <c r="AF673">
        <v>0</v>
      </c>
      <c r="AG673">
        <v>0</v>
      </c>
      <c r="AH673">
        <v>52</v>
      </c>
      <c r="AI673">
        <v>52</v>
      </c>
      <c r="AJ673">
        <v>52</v>
      </c>
      <c r="AK673">
        <v>52</v>
      </c>
      <c r="AL673">
        <v>52</v>
      </c>
      <c r="AM673">
        <v>52</v>
      </c>
      <c r="AN673">
        <v>52</v>
      </c>
      <c r="AO673">
        <v>52</v>
      </c>
      <c r="AP673">
        <v>52</v>
      </c>
      <c r="AQ673">
        <v>52</v>
      </c>
      <c r="AR673">
        <v>52</v>
      </c>
      <c r="AS673">
        <v>53</v>
      </c>
      <c r="AT673">
        <v>0</v>
      </c>
    </row>
    <row r="674" spans="1:46" x14ac:dyDescent="0.45">
      <c r="A674" t="s">
        <v>10</v>
      </c>
      <c r="B674">
        <v>1</v>
      </c>
      <c r="C674" t="s">
        <v>577</v>
      </c>
      <c r="D674">
        <v>5013</v>
      </c>
      <c r="E674">
        <v>0</v>
      </c>
      <c r="F674">
        <v>0</v>
      </c>
      <c r="G674">
        <v>0</v>
      </c>
      <c r="H674">
        <v>0</v>
      </c>
      <c r="I674">
        <v>0</v>
      </c>
      <c r="J674">
        <v>0</v>
      </c>
      <c r="K674">
        <v>0</v>
      </c>
      <c r="L674">
        <v>0</v>
      </c>
      <c r="M674">
        <v>0</v>
      </c>
      <c r="N674">
        <v>0</v>
      </c>
      <c r="O674">
        <v>0</v>
      </c>
      <c r="P674">
        <v>0</v>
      </c>
      <c r="Q674">
        <v>0</v>
      </c>
      <c r="R674">
        <v>0</v>
      </c>
      <c r="S674">
        <v>0</v>
      </c>
      <c r="T674">
        <v>0</v>
      </c>
      <c r="U674">
        <v>0</v>
      </c>
      <c r="V674">
        <v>0</v>
      </c>
      <c r="W674">
        <v>0</v>
      </c>
      <c r="X674">
        <v>0</v>
      </c>
      <c r="Y674">
        <v>0</v>
      </c>
      <c r="Z674">
        <v>0</v>
      </c>
      <c r="AA674">
        <v>0</v>
      </c>
      <c r="AB674">
        <v>0</v>
      </c>
      <c r="AC674">
        <v>0</v>
      </c>
      <c r="AD674">
        <v>0</v>
      </c>
      <c r="AE674">
        <v>0</v>
      </c>
      <c r="AF674">
        <v>0</v>
      </c>
      <c r="AG674">
        <v>0</v>
      </c>
      <c r="AH674">
        <v>52</v>
      </c>
      <c r="AI674">
        <v>52</v>
      </c>
      <c r="AJ674">
        <v>52</v>
      </c>
      <c r="AK674">
        <v>52</v>
      </c>
      <c r="AL674">
        <v>52</v>
      </c>
      <c r="AM674">
        <v>52</v>
      </c>
      <c r="AN674">
        <v>52</v>
      </c>
      <c r="AO674">
        <v>52</v>
      </c>
      <c r="AP674">
        <v>52</v>
      </c>
      <c r="AQ674">
        <v>52</v>
      </c>
      <c r="AR674">
        <v>52</v>
      </c>
      <c r="AS674">
        <v>53</v>
      </c>
      <c r="AT674">
        <v>0</v>
      </c>
    </row>
    <row r="675" spans="1:46" x14ac:dyDescent="0.45">
      <c r="A675" t="s">
        <v>10</v>
      </c>
      <c r="B675">
        <v>1</v>
      </c>
      <c r="C675" t="s">
        <v>577</v>
      </c>
      <c r="D675">
        <v>5014</v>
      </c>
      <c r="E675">
        <v>0</v>
      </c>
      <c r="F675">
        <v>0</v>
      </c>
      <c r="G675">
        <v>0</v>
      </c>
      <c r="H675">
        <v>0</v>
      </c>
      <c r="I675">
        <v>0</v>
      </c>
      <c r="J675">
        <v>0</v>
      </c>
      <c r="K675">
        <v>0</v>
      </c>
      <c r="L675">
        <v>0</v>
      </c>
      <c r="M675">
        <v>0</v>
      </c>
      <c r="N675">
        <v>0</v>
      </c>
      <c r="O675">
        <v>0</v>
      </c>
      <c r="P675">
        <v>0</v>
      </c>
      <c r="Q675">
        <v>0</v>
      </c>
      <c r="R675">
        <v>0</v>
      </c>
      <c r="S675">
        <v>0</v>
      </c>
      <c r="T675">
        <v>0</v>
      </c>
      <c r="U675">
        <v>0</v>
      </c>
      <c r="V675">
        <v>0</v>
      </c>
      <c r="W675">
        <v>0</v>
      </c>
      <c r="X675">
        <v>0</v>
      </c>
      <c r="Y675">
        <v>0</v>
      </c>
      <c r="Z675">
        <v>0</v>
      </c>
      <c r="AA675">
        <v>0</v>
      </c>
      <c r="AB675">
        <v>0</v>
      </c>
      <c r="AC675">
        <v>0</v>
      </c>
      <c r="AD675">
        <v>0</v>
      </c>
      <c r="AE675">
        <v>0</v>
      </c>
      <c r="AF675">
        <v>0</v>
      </c>
      <c r="AG675">
        <v>0</v>
      </c>
      <c r="AH675">
        <v>52</v>
      </c>
      <c r="AI675">
        <v>52</v>
      </c>
      <c r="AJ675">
        <v>52</v>
      </c>
      <c r="AK675">
        <v>52</v>
      </c>
      <c r="AL675">
        <v>52</v>
      </c>
      <c r="AM675">
        <v>52</v>
      </c>
      <c r="AN675">
        <v>52</v>
      </c>
      <c r="AO675">
        <v>52</v>
      </c>
      <c r="AP675">
        <v>52</v>
      </c>
      <c r="AQ675">
        <v>52</v>
      </c>
      <c r="AR675">
        <v>52</v>
      </c>
      <c r="AS675">
        <v>53</v>
      </c>
      <c r="AT675">
        <v>0</v>
      </c>
    </row>
    <row r="676" spans="1:46" x14ac:dyDescent="0.45">
      <c r="A676" t="s">
        <v>10</v>
      </c>
      <c r="B676">
        <v>1</v>
      </c>
      <c r="C676" t="s">
        <v>577</v>
      </c>
      <c r="D676">
        <v>5020</v>
      </c>
      <c r="E676">
        <v>0</v>
      </c>
      <c r="F676">
        <v>0</v>
      </c>
      <c r="G676">
        <v>0</v>
      </c>
      <c r="H676">
        <v>0</v>
      </c>
      <c r="I676">
        <v>0</v>
      </c>
      <c r="J676">
        <v>0</v>
      </c>
      <c r="K676">
        <v>0</v>
      </c>
      <c r="L676">
        <v>0</v>
      </c>
      <c r="M676">
        <v>0</v>
      </c>
      <c r="N676">
        <v>0</v>
      </c>
      <c r="O676">
        <v>0</v>
      </c>
      <c r="P676">
        <v>0</v>
      </c>
      <c r="Q676">
        <v>0</v>
      </c>
      <c r="R676">
        <v>0</v>
      </c>
      <c r="S676">
        <v>0</v>
      </c>
      <c r="T676">
        <v>0</v>
      </c>
      <c r="U676">
        <v>0</v>
      </c>
      <c r="V676">
        <v>0</v>
      </c>
      <c r="W676">
        <v>0</v>
      </c>
      <c r="X676">
        <v>0</v>
      </c>
      <c r="Y676">
        <v>0</v>
      </c>
      <c r="Z676">
        <v>0</v>
      </c>
      <c r="AA676">
        <v>0</v>
      </c>
      <c r="AB676">
        <v>0</v>
      </c>
      <c r="AC676">
        <v>0</v>
      </c>
      <c r="AD676">
        <v>0</v>
      </c>
      <c r="AE676">
        <v>0</v>
      </c>
      <c r="AF676">
        <v>0</v>
      </c>
      <c r="AG676">
        <v>0</v>
      </c>
      <c r="AH676">
        <v>52</v>
      </c>
      <c r="AI676">
        <v>52</v>
      </c>
      <c r="AJ676">
        <v>52</v>
      </c>
      <c r="AK676">
        <v>52</v>
      </c>
      <c r="AL676">
        <v>52</v>
      </c>
      <c r="AM676">
        <v>52</v>
      </c>
      <c r="AN676">
        <v>52</v>
      </c>
      <c r="AO676">
        <v>52</v>
      </c>
      <c r="AP676">
        <v>52</v>
      </c>
      <c r="AQ676">
        <v>52</v>
      </c>
      <c r="AR676">
        <v>52</v>
      </c>
      <c r="AS676">
        <v>53</v>
      </c>
      <c r="AT676">
        <v>0</v>
      </c>
    </row>
    <row r="677" spans="1:46" x14ac:dyDescent="0.45">
      <c r="A677" t="s">
        <v>10</v>
      </c>
      <c r="B677">
        <v>1</v>
      </c>
      <c r="C677" t="s">
        <v>577</v>
      </c>
      <c r="D677">
        <v>5021</v>
      </c>
      <c r="E677">
        <v>0</v>
      </c>
      <c r="F677">
        <v>0</v>
      </c>
      <c r="G677">
        <v>0</v>
      </c>
      <c r="H677">
        <v>0</v>
      </c>
      <c r="I677">
        <v>0</v>
      </c>
      <c r="J677">
        <v>0</v>
      </c>
      <c r="K677">
        <v>0</v>
      </c>
      <c r="L677">
        <v>0</v>
      </c>
      <c r="M677">
        <v>0</v>
      </c>
      <c r="N677">
        <v>0</v>
      </c>
      <c r="O677">
        <v>0</v>
      </c>
      <c r="P677">
        <v>0</v>
      </c>
      <c r="Q677">
        <v>0</v>
      </c>
      <c r="R677">
        <v>0</v>
      </c>
      <c r="S677">
        <v>0</v>
      </c>
      <c r="T677">
        <v>0</v>
      </c>
      <c r="U677">
        <v>0</v>
      </c>
      <c r="V677">
        <v>0</v>
      </c>
      <c r="W677">
        <v>0</v>
      </c>
      <c r="X677">
        <v>0</v>
      </c>
      <c r="Y677">
        <v>0</v>
      </c>
      <c r="Z677">
        <v>0</v>
      </c>
      <c r="AA677">
        <v>0</v>
      </c>
      <c r="AB677">
        <v>0</v>
      </c>
      <c r="AC677">
        <v>0</v>
      </c>
      <c r="AD677">
        <v>0</v>
      </c>
      <c r="AE677">
        <v>0</v>
      </c>
      <c r="AF677">
        <v>0</v>
      </c>
      <c r="AG677">
        <v>0</v>
      </c>
      <c r="AH677">
        <v>52</v>
      </c>
      <c r="AI677">
        <v>52</v>
      </c>
      <c r="AJ677">
        <v>52</v>
      </c>
      <c r="AK677">
        <v>52</v>
      </c>
      <c r="AL677">
        <v>52</v>
      </c>
      <c r="AM677">
        <v>52</v>
      </c>
      <c r="AN677">
        <v>52</v>
      </c>
      <c r="AO677">
        <v>52</v>
      </c>
      <c r="AP677">
        <v>52</v>
      </c>
      <c r="AQ677">
        <v>52</v>
      </c>
      <c r="AR677">
        <v>52</v>
      </c>
      <c r="AS677">
        <v>53</v>
      </c>
      <c r="AT677">
        <v>0</v>
      </c>
    </row>
    <row r="678" spans="1:46" x14ac:dyDescent="0.45">
      <c r="A678" t="s">
        <v>10</v>
      </c>
      <c r="B678">
        <v>1</v>
      </c>
      <c r="C678" t="s">
        <v>577</v>
      </c>
      <c r="D678">
        <v>5022</v>
      </c>
      <c r="E678">
        <v>0</v>
      </c>
      <c r="F678">
        <v>0</v>
      </c>
      <c r="G678">
        <v>0</v>
      </c>
      <c r="H678">
        <v>0</v>
      </c>
      <c r="I678">
        <v>0</v>
      </c>
      <c r="J678">
        <v>0</v>
      </c>
      <c r="K678">
        <v>0</v>
      </c>
      <c r="L678">
        <v>0</v>
      </c>
      <c r="M678">
        <v>0</v>
      </c>
      <c r="N678">
        <v>0</v>
      </c>
      <c r="O678">
        <v>0</v>
      </c>
      <c r="P678">
        <v>0</v>
      </c>
      <c r="Q678">
        <v>0</v>
      </c>
      <c r="R678">
        <v>0</v>
      </c>
      <c r="S678">
        <v>0</v>
      </c>
      <c r="T678">
        <v>0</v>
      </c>
      <c r="U678">
        <v>0</v>
      </c>
      <c r="V678">
        <v>0</v>
      </c>
      <c r="W678">
        <v>0</v>
      </c>
      <c r="X678">
        <v>0</v>
      </c>
      <c r="Y678">
        <v>0</v>
      </c>
      <c r="Z678">
        <v>0</v>
      </c>
      <c r="AA678">
        <v>0</v>
      </c>
      <c r="AB678">
        <v>0</v>
      </c>
      <c r="AC678">
        <v>0</v>
      </c>
      <c r="AD678">
        <v>0</v>
      </c>
      <c r="AE678">
        <v>0</v>
      </c>
      <c r="AF678">
        <v>0</v>
      </c>
      <c r="AG678">
        <v>0</v>
      </c>
      <c r="AH678">
        <v>52</v>
      </c>
      <c r="AI678">
        <v>52</v>
      </c>
      <c r="AJ678">
        <v>52</v>
      </c>
      <c r="AK678">
        <v>52</v>
      </c>
      <c r="AL678">
        <v>52</v>
      </c>
      <c r="AM678">
        <v>52</v>
      </c>
      <c r="AN678">
        <v>52</v>
      </c>
      <c r="AO678">
        <v>52</v>
      </c>
      <c r="AP678">
        <v>52</v>
      </c>
      <c r="AQ678">
        <v>52</v>
      </c>
      <c r="AR678">
        <v>52</v>
      </c>
      <c r="AS678">
        <v>53</v>
      </c>
      <c r="AT678">
        <v>0</v>
      </c>
    </row>
    <row r="679" spans="1:46" x14ac:dyDescent="0.45">
      <c r="A679" t="s">
        <v>10</v>
      </c>
      <c r="B679">
        <v>1</v>
      </c>
      <c r="C679" t="s">
        <v>577</v>
      </c>
      <c r="D679">
        <v>5023</v>
      </c>
      <c r="E679">
        <v>0</v>
      </c>
      <c r="F679">
        <v>0</v>
      </c>
      <c r="G679">
        <v>0</v>
      </c>
      <c r="H679">
        <v>0</v>
      </c>
      <c r="I679">
        <v>0</v>
      </c>
      <c r="J679">
        <v>0</v>
      </c>
      <c r="K679">
        <v>0</v>
      </c>
      <c r="L679">
        <v>0</v>
      </c>
      <c r="M679">
        <v>0</v>
      </c>
      <c r="N679">
        <v>0</v>
      </c>
      <c r="O679">
        <v>0</v>
      </c>
      <c r="P679">
        <v>0</v>
      </c>
      <c r="Q679">
        <v>0</v>
      </c>
      <c r="R679">
        <v>0</v>
      </c>
      <c r="S679">
        <v>0</v>
      </c>
      <c r="T679">
        <v>0</v>
      </c>
      <c r="U679">
        <v>0</v>
      </c>
      <c r="V679">
        <v>0</v>
      </c>
      <c r="W679">
        <v>0</v>
      </c>
      <c r="X679">
        <v>0</v>
      </c>
      <c r="Y679">
        <v>0</v>
      </c>
      <c r="Z679">
        <v>0</v>
      </c>
      <c r="AA679">
        <v>0</v>
      </c>
      <c r="AB679">
        <v>0</v>
      </c>
      <c r="AC679">
        <v>0</v>
      </c>
      <c r="AD679">
        <v>0</v>
      </c>
      <c r="AE679">
        <v>0</v>
      </c>
      <c r="AF679">
        <v>0</v>
      </c>
      <c r="AG679">
        <v>0</v>
      </c>
      <c r="AH679">
        <v>52</v>
      </c>
      <c r="AI679">
        <v>52</v>
      </c>
      <c r="AJ679">
        <v>52</v>
      </c>
      <c r="AK679">
        <v>52</v>
      </c>
      <c r="AL679">
        <v>52</v>
      </c>
      <c r="AM679">
        <v>52</v>
      </c>
      <c r="AN679">
        <v>52</v>
      </c>
      <c r="AO679">
        <v>52</v>
      </c>
      <c r="AP679">
        <v>52</v>
      </c>
      <c r="AQ679">
        <v>52</v>
      </c>
      <c r="AR679">
        <v>52</v>
      </c>
      <c r="AS679">
        <v>53</v>
      </c>
      <c r="AT679">
        <v>0</v>
      </c>
    </row>
    <row r="680" spans="1:46" x14ac:dyDescent="0.45">
      <c r="A680" t="s">
        <v>10</v>
      </c>
      <c r="B680">
        <v>1</v>
      </c>
      <c r="C680" t="s">
        <v>577</v>
      </c>
      <c r="D680">
        <v>5024</v>
      </c>
      <c r="E680">
        <v>0</v>
      </c>
      <c r="F680">
        <v>0</v>
      </c>
      <c r="G680">
        <v>0</v>
      </c>
      <c r="H680">
        <v>0</v>
      </c>
      <c r="I680">
        <v>0</v>
      </c>
      <c r="J680">
        <v>0</v>
      </c>
      <c r="K680">
        <v>0</v>
      </c>
      <c r="L680">
        <v>0</v>
      </c>
      <c r="M680">
        <v>0</v>
      </c>
      <c r="N680">
        <v>0</v>
      </c>
      <c r="O680">
        <v>0</v>
      </c>
      <c r="P680">
        <v>0</v>
      </c>
      <c r="Q680">
        <v>0</v>
      </c>
      <c r="R680">
        <v>0</v>
      </c>
      <c r="S680">
        <v>0</v>
      </c>
      <c r="T680">
        <v>0</v>
      </c>
      <c r="U680">
        <v>0</v>
      </c>
      <c r="V680">
        <v>0</v>
      </c>
      <c r="W680">
        <v>0</v>
      </c>
      <c r="X680">
        <v>0</v>
      </c>
      <c r="Y680">
        <v>0</v>
      </c>
      <c r="Z680">
        <v>0</v>
      </c>
      <c r="AA680">
        <v>0</v>
      </c>
      <c r="AB680">
        <v>0</v>
      </c>
      <c r="AC680">
        <v>0</v>
      </c>
      <c r="AD680">
        <v>0</v>
      </c>
      <c r="AE680">
        <v>0</v>
      </c>
      <c r="AF680">
        <v>0</v>
      </c>
      <c r="AG680">
        <v>0</v>
      </c>
      <c r="AH680">
        <v>42</v>
      </c>
      <c r="AI680">
        <v>42</v>
      </c>
      <c r="AJ680">
        <v>42</v>
      </c>
      <c r="AK680">
        <v>42</v>
      </c>
      <c r="AL680">
        <v>42</v>
      </c>
      <c r="AM680">
        <v>42</v>
      </c>
      <c r="AN680">
        <v>42</v>
      </c>
      <c r="AO680">
        <v>42</v>
      </c>
      <c r="AP680">
        <v>42</v>
      </c>
      <c r="AQ680">
        <v>42</v>
      </c>
      <c r="AR680">
        <v>42</v>
      </c>
      <c r="AS680">
        <v>38</v>
      </c>
      <c r="AT680">
        <v>0</v>
      </c>
    </row>
    <row r="681" spans="1:46" x14ac:dyDescent="0.45">
      <c r="A681" t="s">
        <v>10</v>
      </c>
      <c r="B681">
        <v>1</v>
      </c>
      <c r="C681" t="s">
        <v>577</v>
      </c>
      <c r="D681">
        <v>5025</v>
      </c>
      <c r="E681">
        <v>0</v>
      </c>
      <c r="F681">
        <v>0</v>
      </c>
      <c r="G681">
        <v>0</v>
      </c>
      <c r="H681">
        <v>0</v>
      </c>
      <c r="I681">
        <v>0</v>
      </c>
      <c r="J681">
        <v>0</v>
      </c>
      <c r="K681">
        <v>0</v>
      </c>
      <c r="L681">
        <v>0</v>
      </c>
      <c r="M681">
        <v>0</v>
      </c>
      <c r="N681">
        <v>0</v>
      </c>
      <c r="O681">
        <v>0</v>
      </c>
      <c r="P681">
        <v>0</v>
      </c>
      <c r="Q681">
        <v>0</v>
      </c>
      <c r="R681">
        <v>0</v>
      </c>
      <c r="S681">
        <v>0</v>
      </c>
      <c r="T681">
        <v>0</v>
      </c>
      <c r="U681">
        <v>0</v>
      </c>
      <c r="V681">
        <v>0</v>
      </c>
      <c r="W681">
        <v>0</v>
      </c>
      <c r="X681">
        <v>0</v>
      </c>
      <c r="Y681">
        <v>0</v>
      </c>
      <c r="Z681">
        <v>0</v>
      </c>
      <c r="AA681">
        <v>0</v>
      </c>
      <c r="AB681">
        <v>0</v>
      </c>
      <c r="AC681">
        <v>0</v>
      </c>
      <c r="AD681">
        <v>0</v>
      </c>
      <c r="AE681">
        <v>0</v>
      </c>
      <c r="AF681">
        <v>0</v>
      </c>
      <c r="AG681">
        <v>0</v>
      </c>
      <c r="AH681">
        <v>267</v>
      </c>
      <c r="AI681">
        <v>267</v>
      </c>
      <c r="AJ681">
        <v>267</v>
      </c>
      <c r="AK681">
        <v>267</v>
      </c>
      <c r="AL681">
        <v>267</v>
      </c>
      <c r="AM681">
        <v>267</v>
      </c>
      <c r="AN681">
        <v>267</v>
      </c>
      <c r="AO681">
        <v>267</v>
      </c>
      <c r="AP681">
        <v>267</v>
      </c>
      <c r="AQ681">
        <v>267</v>
      </c>
      <c r="AR681">
        <v>267</v>
      </c>
      <c r="AS681">
        <v>263</v>
      </c>
      <c r="AT681">
        <v>0</v>
      </c>
    </row>
    <row r="682" spans="1:46" x14ac:dyDescent="0.45">
      <c r="A682" t="s">
        <v>10</v>
      </c>
      <c r="B682">
        <v>1</v>
      </c>
      <c r="C682" t="s">
        <v>577</v>
      </c>
      <c r="D682">
        <v>5100</v>
      </c>
      <c r="E682">
        <v>0</v>
      </c>
      <c r="F682">
        <v>0</v>
      </c>
      <c r="G682">
        <v>0</v>
      </c>
      <c r="H682">
        <v>0</v>
      </c>
      <c r="I682">
        <v>0</v>
      </c>
      <c r="J682">
        <v>0</v>
      </c>
      <c r="K682">
        <v>0</v>
      </c>
      <c r="L682">
        <v>0</v>
      </c>
      <c r="M682">
        <v>0</v>
      </c>
      <c r="N682">
        <v>0</v>
      </c>
      <c r="O682">
        <v>0</v>
      </c>
      <c r="P682">
        <v>0</v>
      </c>
      <c r="Q682">
        <v>0</v>
      </c>
      <c r="R682">
        <v>0</v>
      </c>
      <c r="S682">
        <v>0</v>
      </c>
      <c r="T682">
        <v>0</v>
      </c>
      <c r="U682">
        <v>0</v>
      </c>
      <c r="V682">
        <v>0</v>
      </c>
      <c r="W682">
        <v>0</v>
      </c>
      <c r="X682">
        <v>0</v>
      </c>
      <c r="Y682">
        <v>0</v>
      </c>
      <c r="Z682">
        <v>0</v>
      </c>
      <c r="AA682">
        <v>0</v>
      </c>
      <c r="AB682">
        <v>0</v>
      </c>
      <c r="AC682">
        <v>0</v>
      </c>
      <c r="AD682">
        <v>0</v>
      </c>
      <c r="AE682">
        <v>0</v>
      </c>
      <c r="AF682">
        <v>0</v>
      </c>
      <c r="AG682">
        <v>0</v>
      </c>
      <c r="AH682">
        <v>0</v>
      </c>
      <c r="AI682">
        <v>0</v>
      </c>
      <c r="AJ682">
        <v>0</v>
      </c>
      <c r="AK682">
        <v>0</v>
      </c>
      <c r="AL682">
        <v>0</v>
      </c>
      <c r="AM682">
        <v>0</v>
      </c>
      <c r="AN682">
        <v>2556</v>
      </c>
      <c r="AO682">
        <v>0</v>
      </c>
      <c r="AP682">
        <v>0</v>
      </c>
      <c r="AQ682">
        <v>0</v>
      </c>
      <c r="AR682">
        <v>0</v>
      </c>
      <c r="AS682">
        <v>2394</v>
      </c>
      <c r="AT682">
        <v>0</v>
      </c>
    </row>
    <row r="683" spans="1:46" x14ac:dyDescent="0.45">
      <c r="A683" t="s">
        <v>10</v>
      </c>
      <c r="B683">
        <v>1</v>
      </c>
      <c r="C683" t="s">
        <v>577</v>
      </c>
      <c r="D683">
        <v>5101</v>
      </c>
      <c r="E683">
        <v>0</v>
      </c>
      <c r="F683">
        <v>0</v>
      </c>
      <c r="G683">
        <v>0</v>
      </c>
      <c r="H683">
        <v>0</v>
      </c>
      <c r="I683">
        <v>0</v>
      </c>
      <c r="J683">
        <v>0</v>
      </c>
      <c r="K683">
        <v>0</v>
      </c>
      <c r="L683">
        <v>0</v>
      </c>
      <c r="M683">
        <v>0</v>
      </c>
      <c r="N683">
        <v>0</v>
      </c>
      <c r="O683">
        <v>0</v>
      </c>
      <c r="P683">
        <v>0</v>
      </c>
      <c r="Q683">
        <v>0</v>
      </c>
      <c r="R683">
        <v>0</v>
      </c>
      <c r="S683">
        <v>0</v>
      </c>
      <c r="T683">
        <v>0</v>
      </c>
      <c r="U683">
        <v>0</v>
      </c>
      <c r="V683">
        <v>0</v>
      </c>
      <c r="W683">
        <v>0</v>
      </c>
      <c r="X683">
        <v>0</v>
      </c>
      <c r="Y683">
        <v>0</v>
      </c>
      <c r="Z683">
        <v>0</v>
      </c>
      <c r="AA683">
        <v>0</v>
      </c>
      <c r="AB683">
        <v>0</v>
      </c>
      <c r="AC683">
        <v>0</v>
      </c>
      <c r="AD683">
        <v>0</v>
      </c>
      <c r="AE683">
        <v>0</v>
      </c>
      <c r="AF683">
        <v>0</v>
      </c>
      <c r="AG683">
        <v>0</v>
      </c>
      <c r="AH683">
        <v>0</v>
      </c>
      <c r="AI683">
        <v>0</v>
      </c>
      <c r="AJ683">
        <v>0</v>
      </c>
      <c r="AK683">
        <v>0</v>
      </c>
      <c r="AL683">
        <v>0</v>
      </c>
      <c r="AM683">
        <v>546</v>
      </c>
      <c r="AN683">
        <v>0</v>
      </c>
      <c r="AO683">
        <v>0</v>
      </c>
      <c r="AP683">
        <v>0</v>
      </c>
      <c r="AQ683">
        <v>0</v>
      </c>
      <c r="AR683">
        <v>0</v>
      </c>
      <c r="AS683">
        <v>1554</v>
      </c>
      <c r="AT683">
        <v>0</v>
      </c>
    </row>
    <row r="684" spans="1:46" x14ac:dyDescent="0.45">
      <c r="A684" t="s">
        <v>10</v>
      </c>
      <c r="B684">
        <v>1</v>
      </c>
      <c r="C684" t="s">
        <v>577</v>
      </c>
      <c r="D684">
        <v>5105</v>
      </c>
      <c r="E684">
        <v>0</v>
      </c>
      <c r="F684">
        <v>0</v>
      </c>
      <c r="G684">
        <v>0</v>
      </c>
      <c r="H684">
        <v>0</v>
      </c>
      <c r="I684">
        <v>0</v>
      </c>
      <c r="J684">
        <v>0</v>
      </c>
      <c r="K684">
        <v>0</v>
      </c>
      <c r="L684">
        <v>0</v>
      </c>
      <c r="M684">
        <v>0</v>
      </c>
      <c r="N684">
        <v>0</v>
      </c>
      <c r="O684">
        <v>0</v>
      </c>
      <c r="P684">
        <v>0</v>
      </c>
      <c r="Q684">
        <v>0</v>
      </c>
      <c r="R684">
        <v>0</v>
      </c>
      <c r="S684">
        <v>0</v>
      </c>
      <c r="T684">
        <v>0</v>
      </c>
      <c r="U684">
        <v>0</v>
      </c>
      <c r="V684">
        <v>0</v>
      </c>
      <c r="W684">
        <v>0</v>
      </c>
      <c r="X684">
        <v>0</v>
      </c>
      <c r="Y684">
        <v>0</v>
      </c>
      <c r="Z684">
        <v>0</v>
      </c>
      <c r="AA684">
        <v>0</v>
      </c>
      <c r="AB684">
        <v>0</v>
      </c>
      <c r="AC684">
        <v>0</v>
      </c>
      <c r="AD684">
        <v>0</v>
      </c>
      <c r="AE684">
        <v>0</v>
      </c>
      <c r="AF684">
        <v>0</v>
      </c>
      <c r="AG684">
        <v>0</v>
      </c>
      <c r="AH684">
        <v>69</v>
      </c>
      <c r="AI684">
        <v>0</v>
      </c>
      <c r="AJ684">
        <v>0</v>
      </c>
      <c r="AK684">
        <v>0</v>
      </c>
      <c r="AL684">
        <v>0</v>
      </c>
      <c r="AM684">
        <v>907</v>
      </c>
      <c r="AN684">
        <v>53</v>
      </c>
      <c r="AO684">
        <v>42</v>
      </c>
      <c r="AP684">
        <v>113</v>
      </c>
      <c r="AQ684">
        <v>0</v>
      </c>
      <c r="AR684">
        <v>122</v>
      </c>
      <c r="AS684">
        <v>294</v>
      </c>
      <c r="AT684">
        <v>0</v>
      </c>
    </row>
    <row r="685" spans="1:46" x14ac:dyDescent="0.45">
      <c r="A685" t="s">
        <v>10</v>
      </c>
      <c r="B685">
        <v>1</v>
      </c>
      <c r="C685" t="s">
        <v>577</v>
      </c>
      <c r="D685">
        <v>5106</v>
      </c>
      <c r="E685">
        <v>0</v>
      </c>
      <c r="F685">
        <v>0</v>
      </c>
      <c r="G685">
        <v>0</v>
      </c>
      <c r="H685">
        <v>0</v>
      </c>
      <c r="I685">
        <v>0</v>
      </c>
      <c r="J685">
        <v>0</v>
      </c>
      <c r="K685">
        <v>0</v>
      </c>
      <c r="L685">
        <v>0</v>
      </c>
      <c r="M685">
        <v>0</v>
      </c>
      <c r="N685">
        <v>0</v>
      </c>
      <c r="O685">
        <v>0</v>
      </c>
      <c r="P685">
        <v>0</v>
      </c>
      <c r="Q685">
        <v>0</v>
      </c>
      <c r="R685">
        <v>0</v>
      </c>
      <c r="S685">
        <v>0</v>
      </c>
      <c r="T685">
        <v>0</v>
      </c>
      <c r="U685">
        <v>0</v>
      </c>
      <c r="V685">
        <v>0</v>
      </c>
      <c r="W685">
        <v>0</v>
      </c>
      <c r="X685">
        <v>0</v>
      </c>
      <c r="Y685">
        <v>0</v>
      </c>
      <c r="Z685">
        <v>0</v>
      </c>
      <c r="AA685">
        <v>0</v>
      </c>
      <c r="AB685">
        <v>0</v>
      </c>
      <c r="AC685">
        <v>0</v>
      </c>
      <c r="AD685">
        <v>0</v>
      </c>
      <c r="AE685">
        <v>0</v>
      </c>
      <c r="AF685">
        <v>0</v>
      </c>
      <c r="AG685">
        <v>0</v>
      </c>
      <c r="AH685">
        <v>248</v>
      </c>
      <c r="AI685">
        <v>0</v>
      </c>
      <c r="AJ685">
        <v>136</v>
      </c>
      <c r="AK685">
        <v>175</v>
      </c>
      <c r="AL685">
        <v>306</v>
      </c>
      <c r="AM685">
        <v>368</v>
      </c>
      <c r="AN685">
        <v>0</v>
      </c>
      <c r="AO685">
        <v>766</v>
      </c>
      <c r="AP685">
        <v>89</v>
      </c>
      <c r="AQ685">
        <v>368</v>
      </c>
      <c r="AR685">
        <v>171</v>
      </c>
      <c r="AS685">
        <v>573</v>
      </c>
      <c r="AT685">
        <v>0</v>
      </c>
    </row>
    <row r="686" spans="1:46" x14ac:dyDescent="0.45">
      <c r="A686" t="s">
        <v>10</v>
      </c>
      <c r="B686">
        <v>1</v>
      </c>
      <c r="C686" t="s">
        <v>577</v>
      </c>
      <c r="D686">
        <v>5110</v>
      </c>
      <c r="E686">
        <v>0</v>
      </c>
      <c r="F686">
        <v>0</v>
      </c>
      <c r="G686">
        <v>0</v>
      </c>
      <c r="H686">
        <v>0</v>
      </c>
      <c r="I686">
        <v>0</v>
      </c>
      <c r="J686">
        <v>0</v>
      </c>
      <c r="K686">
        <v>0</v>
      </c>
      <c r="L686">
        <v>0</v>
      </c>
      <c r="M686">
        <v>0</v>
      </c>
      <c r="N686">
        <v>0</v>
      </c>
      <c r="O686">
        <v>0</v>
      </c>
      <c r="P686">
        <v>0</v>
      </c>
      <c r="Q686">
        <v>0</v>
      </c>
      <c r="R686">
        <v>0</v>
      </c>
      <c r="S686">
        <v>0</v>
      </c>
      <c r="T686">
        <v>0</v>
      </c>
      <c r="U686">
        <v>0</v>
      </c>
      <c r="V686">
        <v>0</v>
      </c>
      <c r="W686">
        <v>0</v>
      </c>
      <c r="X686">
        <v>0</v>
      </c>
      <c r="Y686">
        <v>0</v>
      </c>
      <c r="Z686">
        <v>0</v>
      </c>
      <c r="AA686">
        <v>0</v>
      </c>
      <c r="AB686">
        <v>0</v>
      </c>
      <c r="AC686">
        <v>0</v>
      </c>
      <c r="AD686">
        <v>0</v>
      </c>
      <c r="AE686">
        <v>0</v>
      </c>
      <c r="AF686">
        <v>0</v>
      </c>
      <c r="AG686">
        <v>0</v>
      </c>
      <c r="AH686">
        <v>829</v>
      </c>
      <c r="AI686">
        <v>0</v>
      </c>
      <c r="AJ686">
        <v>0</v>
      </c>
      <c r="AK686">
        <v>0</v>
      </c>
      <c r="AL686">
        <v>0</v>
      </c>
      <c r="AM686">
        <v>0</v>
      </c>
      <c r="AN686">
        <v>0</v>
      </c>
      <c r="AO686">
        <v>0</v>
      </c>
      <c r="AP686">
        <v>671</v>
      </c>
      <c r="AQ686">
        <v>0</v>
      </c>
      <c r="AR686">
        <v>0</v>
      </c>
      <c r="AS686">
        <v>0</v>
      </c>
      <c r="AT686">
        <v>0</v>
      </c>
    </row>
    <row r="687" spans="1:46" x14ac:dyDescent="0.45">
      <c r="A687" t="s">
        <v>10</v>
      </c>
      <c r="B687">
        <v>1</v>
      </c>
      <c r="C687" t="s">
        <v>577</v>
      </c>
      <c r="D687">
        <v>5115</v>
      </c>
      <c r="E687">
        <v>0</v>
      </c>
      <c r="F687">
        <v>0</v>
      </c>
      <c r="G687">
        <v>0</v>
      </c>
      <c r="H687">
        <v>0</v>
      </c>
      <c r="I687">
        <v>0</v>
      </c>
      <c r="J687">
        <v>0</v>
      </c>
      <c r="K687">
        <v>0</v>
      </c>
      <c r="L687">
        <v>0</v>
      </c>
      <c r="M687">
        <v>0</v>
      </c>
      <c r="N687">
        <v>0</v>
      </c>
      <c r="O687">
        <v>0</v>
      </c>
      <c r="P687">
        <v>0</v>
      </c>
      <c r="Q687">
        <v>0</v>
      </c>
      <c r="R687">
        <v>0</v>
      </c>
      <c r="S687">
        <v>0</v>
      </c>
      <c r="T687">
        <v>0</v>
      </c>
      <c r="U687">
        <v>0</v>
      </c>
      <c r="V687">
        <v>0</v>
      </c>
      <c r="W687">
        <v>0</v>
      </c>
      <c r="X687">
        <v>0</v>
      </c>
      <c r="Y687">
        <v>0</v>
      </c>
      <c r="Z687">
        <v>0</v>
      </c>
      <c r="AA687">
        <v>0</v>
      </c>
      <c r="AB687">
        <v>0</v>
      </c>
      <c r="AC687">
        <v>0</v>
      </c>
      <c r="AD687">
        <v>0</v>
      </c>
      <c r="AE687">
        <v>0</v>
      </c>
      <c r="AF687">
        <v>0</v>
      </c>
      <c r="AG687">
        <v>0</v>
      </c>
      <c r="AH687">
        <v>0</v>
      </c>
      <c r="AI687">
        <v>0</v>
      </c>
      <c r="AJ687">
        <v>0</v>
      </c>
      <c r="AK687">
        <v>0</v>
      </c>
      <c r="AL687">
        <v>621</v>
      </c>
      <c r="AM687">
        <v>0</v>
      </c>
      <c r="AN687">
        <v>0</v>
      </c>
      <c r="AO687">
        <v>2566</v>
      </c>
      <c r="AP687">
        <v>13</v>
      </c>
      <c r="AQ687">
        <v>0</v>
      </c>
      <c r="AR687">
        <v>0</v>
      </c>
      <c r="AS687">
        <v>0</v>
      </c>
      <c r="AT687">
        <v>0</v>
      </c>
    </row>
    <row r="688" spans="1:46" x14ac:dyDescent="0.45">
      <c r="A688" t="s">
        <v>10</v>
      </c>
      <c r="B688">
        <v>1</v>
      </c>
      <c r="C688" t="s">
        <v>577</v>
      </c>
      <c r="D688">
        <v>5117</v>
      </c>
      <c r="E688">
        <v>0</v>
      </c>
      <c r="F688">
        <v>0</v>
      </c>
      <c r="G688">
        <v>0</v>
      </c>
      <c r="H688">
        <v>0</v>
      </c>
      <c r="I688">
        <v>0</v>
      </c>
      <c r="J688">
        <v>0</v>
      </c>
      <c r="K688">
        <v>0</v>
      </c>
      <c r="L688">
        <v>0</v>
      </c>
      <c r="M688">
        <v>0</v>
      </c>
      <c r="N688">
        <v>0</v>
      </c>
      <c r="O688">
        <v>0</v>
      </c>
      <c r="P688">
        <v>0</v>
      </c>
      <c r="Q688">
        <v>0</v>
      </c>
      <c r="R688">
        <v>0</v>
      </c>
      <c r="S688">
        <v>0</v>
      </c>
      <c r="T688">
        <v>0</v>
      </c>
      <c r="U688">
        <v>0</v>
      </c>
      <c r="V688">
        <v>0</v>
      </c>
      <c r="W688">
        <v>0</v>
      </c>
      <c r="X688">
        <v>0</v>
      </c>
      <c r="Y688">
        <v>0</v>
      </c>
      <c r="Z688">
        <v>0</v>
      </c>
      <c r="AA688">
        <v>0</v>
      </c>
      <c r="AB688">
        <v>0</v>
      </c>
      <c r="AC688">
        <v>0</v>
      </c>
      <c r="AD688">
        <v>0</v>
      </c>
      <c r="AE688">
        <v>0</v>
      </c>
      <c r="AF688">
        <v>0</v>
      </c>
      <c r="AG688">
        <v>0</v>
      </c>
      <c r="AH688">
        <v>2200</v>
      </c>
      <c r="AI688">
        <v>0</v>
      </c>
      <c r="AJ688">
        <v>0</v>
      </c>
      <c r="AK688">
        <v>0</v>
      </c>
      <c r="AL688">
        <v>0</v>
      </c>
      <c r="AM688">
        <v>0</v>
      </c>
      <c r="AN688">
        <v>0</v>
      </c>
      <c r="AO688">
        <v>0</v>
      </c>
      <c r="AP688">
        <v>0</v>
      </c>
      <c r="AQ688">
        <v>0</v>
      </c>
      <c r="AR688">
        <v>0</v>
      </c>
      <c r="AS688">
        <v>0</v>
      </c>
      <c r="AT688">
        <v>0</v>
      </c>
    </row>
    <row r="689" spans="1:46" x14ac:dyDescent="0.45">
      <c r="A689" t="s">
        <v>10</v>
      </c>
      <c r="B689">
        <v>1</v>
      </c>
      <c r="C689" t="s">
        <v>577</v>
      </c>
      <c r="D689">
        <v>5118</v>
      </c>
      <c r="E689">
        <v>0</v>
      </c>
      <c r="F689">
        <v>0</v>
      </c>
      <c r="G689">
        <v>0</v>
      </c>
      <c r="H689">
        <v>0</v>
      </c>
      <c r="I689">
        <v>0</v>
      </c>
      <c r="J689">
        <v>0</v>
      </c>
      <c r="K689">
        <v>0</v>
      </c>
      <c r="L689">
        <v>0</v>
      </c>
      <c r="M689">
        <v>0</v>
      </c>
      <c r="N689">
        <v>0</v>
      </c>
      <c r="O689">
        <v>0</v>
      </c>
      <c r="P689">
        <v>0</v>
      </c>
      <c r="Q689">
        <v>0</v>
      </c>
      <c r="R689">
        <v>0</v>
      </c>
      <c r="S689">
        <v>0</v>
      </c>
      <c r="T689">
        <v>0</v>
      </c>
      <c r="U689">
        <v>0</v>
      </c>
      <c r="V689">
        <v>0</v>
      </c>
      <c r="W689">
        <v>0</v>
      </c>
      <c r="X689">
        <v>0</v>
      </c>
      <c r="Y689">
        <v>0</v>
      </c>
      <c r="Z689">
        <v>0</v>
      </c>
      <c r="AA689">
        <v>0</v>
      </c>
      <c r="AB689">
        <v>0</v>
      </c>
      <c r="AC689">
        <v>0</v>
      </c>
      <c r="AD689">
        <v>0</v>
      </c>
      <c r="AE689">
        <v>0</v>
      </c>
      <c r="AF689">
        <v>0</v>
      </c>
      <c r="AG689">
        <v>0</v>
      </c>
      <c r="AH689">
        <v>17</v>
      </c>
      <c r="AI689">
        <v>17</v>
      </c>
      <c r="AJ689">
        <v>17</v>
      </c>
      <c r="AK689">
        <v>17</v>
      </c>
      <c r="AL689">
        <v>17</v>
      </c>
      <c r="AM689">
        <v>17</v>
      </c>
      <c r="AN689">
        <v>17</v>
      </c>
      <c r="AO689">
        <v>17</v>
      </c>
      <c r="AP689">
        <v>17</v>
      </c>
      <c r="AQ689">
        <v>17</v>
      </c>
      <c r="AR689">
        <v>17</v>
      </c>
      <c r="AS689">
        <v>13</v>
      </c>
      <c r="AT689">
        <v>0</v>
      </c>
    </row>
    <row r="690" spans="1:46" x14ac:dyDescent="0.45">
      <c r="A690" t="s">
        <v>10</v>
      </c>
      <c r="B690">
        <v>1</v>
      </c>
      <c r="C690" t="s">
        <v>577</v>
      </c>
      <c r="D690">
        <v>5120</v>
      </c>
      <c r="E690">
        <v>0</v>
      </c>
      <c r="F690">
        <v>0</v>
      </c>
      <c r="G690">
        <v>0</v>
      </c>
      <c r="H690">
        <v>0</v>
      </c>
      <c r="I690">
        <v>0</v>
      </c>
      <c r="J690">
        <v>0</v>
      </c>
      <c r="K690">
        <v>0</v>
      </c>
      <c r="L690">
        <v>0</v>
      </c>
      <c r="M690">
        <v>0</v>
      </c>
      <c r="N690">
        <v>0</v>
      </c>
      <c r="O690">
        <v>0</v>
      </c>
      <c r="P690">
        <v>0</v>
      </c>
      <c r="Q690">
        <v>0</v>
      </c>
      <c r="R690">
        <v>0</v>
      </c>
      <c r="S690">
        <v>0</v>
      </c>
      <c r="T690">
        <v>0</v>
      </c>
      <c r="U690">
        <v>0</v>
      </c>
      <c r="V690">
        <v>0</v>
      </c>
      <c r="W690">
        <v>0</v>
      </c>
      <c r="X690">
        <v>0</v>
      </c>
      <c r="Y690">
        <v>0</v>
      </c>
      <c r="Z690">
        <v>0</v>
      </c>
      <c r="AA690">
        <v>0</v>
      </c>
      <c r="AB690">
        <v>0</v>
      </c>
      <c r="AC690">
        <v>0</v>
      </c>
      <c r="AD690">
        <v>0</v>
      </c>
      <c r="AE690">
        <v>0</v>
      </c>
      <c r="AF690">
        <v>0</v>
      </c>
      <c r="AG690">
        <v>0</v>
      </c>
      <c r="AH690">
        <v>0</v>
      </c>
      <c r="AI690">
        <v>0</v>
      </c>
      <c r="AJ690">
        <v>0</v>
      </c>
      <c r="AK690">
        <v>0</v>
      </c>
      <c r="AL690">
        <v>0</v>
      </c>
      <c r="AM690">
        <v>0</v>
      </c>
      <c r="AN690">
        <v>0</v>
      </c>
      <c r="AO690">
        <v>0</v>
      </c>
      <c r="AP690">
        <v>0</v>
      </c>
      <c r="AQ690">
        <v>891</v>
      </c>
      <c r="AR690">
        <v>0</v>
      </c>
      <c r="AS690">
        <v>1609</v>
      </c>
      <c r="AT690">
        <v>0</v>
      </c>
    </row>
    <row r="691" spans="1:46" x14ac:dyDescent="0.45">
      <c r="A691" t="s">
        <v>10</v>
      </c>
      <c r="B691">
        <v>1</v>
      </c>
      <c r="C691" t="s">
        <v>577</v>
      </c>
      <c r="D691">
        <v>5200</v>
      </c>
      <c r="E691">
        <v>0</v>
      </c>
      <c r="F691">
        <v>0</v>
      </c>
      <c r="G691">
        <v>0</v>
      </c>
      <c r="H691">
        <v>0</v>
      </c>
      <c r="I691">
        <v>0</v>
      </c>
      <c r="J691">
        <v>0</v>
      </c>
      <c r="K691">
        <v>0</v>
      </c>
      <c r="L691">
        <v>0</v>
      </c>
      <c r="M691">
        <v>0</v>
      </c>
      <c r="N691">
        <v>0</v>
      </c>
      <c r="O691">
        <v>0</v>
      </c>
      <c r="P691">
        <v>0</v>
      </c>
      <c r="Q691">
        <v>0</v>
      </c>
      <c r="R691">
        <v>0</v>
      </c>
      <c r="S691">
        <v>0</v>
      </c>
      <c r="T691">
        <v>0</v>
      </c>
      <c r="U691">
        <v>0</v>
      </c>
      <c r="V691">
        <v>0</v>
      </c>
      <c r="W691">
        <v>0</v>
      </c>
      <c r="X691">
        <v>0</v>
      </c>
      <c r="Y691">
        <v>0</v>
      </c>
      <c r="Z691">
        <v>0</v>
      </c>
      <c r="AA691">
        <v>0</v>
      </c>
      <c r="AB691">
        <v>0</v>
      </c>
      <c r="AC691">
        <v>0</v>
      </c>
      <c r="AD691">
        <v>0</v>
      </c>
      <c r="AE691">
        <v>0</v>
      </c>
      <c r="AF691">
        <v>0</v>
      </c>
      <c r="AG691">
        <v>0</v>
      </c>
      <c r="AH691">
        <v>170</v>
      </c>
      <c r="AI691">
        <v>170</v>
      </c>
      <c r="AJ691">
        <v>193</v>
      </c>
      <c r="AK691">
        <v>265</v>
      </c>
      <c r="AL691">
        <v>202</v>
      </c>
      <c r="AM691">
        <v>265</v>
      </c>
      <c r="AN691">
        <v>228</v>
      </c>
      <c r="AO691">
        <v>303</v>
      </c>
      <c r="AP691">
        <v>150</v>
      </c>
      <c r="AQ691">
        <v>68</v>
      </c>
      <c r="AR691">
        <v>193</v>
      </c>
      <c r="AS691">
        <v>193</v>
      </c>
      <c r="AT691">
        <v>0</v>
      </c>
    </row>
    <row r="692" spans="1:46" x14ac:dyDescent="0.45">
      <c r="A692" t="s">
        <v>10</v>
      </c>
      <c r="B692">
        <v>1</v>
      </c>
      <c r="C692" t="s">
        <v>577</v>
      </c>
      <c r="D692">
        <v>5201</v>
      </c>
      <c r="E692">
        <v>0</v>
      </c>
      <c r="F692">
        <v>0</v>
      </c>
      <c r="G692">
        <v>0</v>
      </c>
      <c r="H692">
        <v>0</v>
      </c>
      <c r="I692">
        <v>0</v>
      </c>
      <c r="J692">
        <v>0</v>
      </c>
      <c r="K692">
        <v>0</v>
      </c>
      <c r="L692">
        <v>0</v>
      </c>
      <c r="M692">
        <v>0</v>
      </c>
      <c r="N692">
        <v>0</v>
      </c>
      <c r="O692">
        <v>0</v>
      </c>
      <c r="P692">
        <v>0</v>
      </c>
      <c r="Q692">
        <v>0</v>
      </c>
      <c r="R692">
        <v>0</v>
      </c>
      <c r="S692">
        <v>0</v>
      </c>
      <c r="T692">
        <v>0</v>
      </c>
      <c r="U692">
        <v>0</v>
      </c>
      <c r="V692">
        <v>0</v>
      </c>
      <c r="W692">
        <v>0</v>
      </c>
      <c r="X692">
        <v>0</v>
      </c>
      <c r="Y692">
        <v>0</v>
      </c>
      <c r="Z692">
        <v>0</v>
      </c>
      <c r="AA692">
        <v>0</v>
      </c>
      <c r="AB692">
        <v>0</v>
      </c>
      <c r="AC692">
        <v>0</v>
      </c>
      <c r="AD692">
        <v>0</v>
      </c>
      <c r="AE692">
        <v>0</v>
      </c>
      <c r="AF692">
        <v>0</v>
      </c>
      <c r="AG692">
        <v>0</v>
      </c>
      <c r="AH692">
        <v>842</v>
      </c>
      <c r="AI692">
        <v>771</v>
      </c>
      <c r="AJ692">
        <v>822</v>
      </c>
      <c r="AK692">
        <v>953</v>
      </c>
      <c r="AL692">
        <v>513</v>
      </c>
      <c r="AM692">
        <v>1601</v>
      </c>
      <c r="AN692">
        <v>418</v>
      </c>
      <c r="AO692">
        <v>2684</v>
      </c>
      <c r="AP692">
        <v>521</v>
      </c>
      <c r="AQ692">
        <v>1225</v>
      </c>
      <c r="AR692">
        <v>466</v>
      </c>
      <c r="AS692">
        <v>1184</v>
      </c>
      <c r="AT692">
        <v>0</v>
      </c>
    </row>
    <row r="693" spans="1:46" x14ac:dyDescent="0.45">
      <c r="A693" t="s">
        <v>10</v>
      </c>
      <c r="B693">
        <v>1</v>
      </c>
      <c r="C693" t="s">
        <v>577</v>
      </c>
      <c r="D693">
        <v>5205</v>
      </c>
      <c r="E693">
        <v>0</v>
      </c>
      <c r="F693">
        <v>0</v>
      </c>
      <c r="G693">
        <v>0</v>
      </c>
      <c r="H693">
        <v>0</v>
      </c>
      <c r="I693">
        <v>0</v>
      </c>
      <c r="J693">
        <v>0</v>
      </c>
      <c r="K693">
        <v>0</v>
      </c>
      <c r="L693">
        <v>0</v>
      </c>
      <c r="M693">
        <v>0</v>
      </c>
      <c r="N693">
        <v>0</v>
      </c>
      <c r="O693">
        <v>0</v>
      </c>
      <c r="P693">
        <v>0</v>
      </c>
      <c r="Q693">
        <v>0</v>
      </c>
      <c r="R693">
        <v>0</v>
      </c>
      <c r="S693">
        <v>0</v>
      </c>
      <c r="T693">
        <v>0</v>
      </c>
      <c r="U693">
        <v>0</v>
      </c>
      <c r="V693">
        <v>0</v>
      </c>
      <c r="W693">
        <v>0</v>
      </c>
      <c r="X693">
        <v>0</v>
      </c>
      <c r="Y693">
        <v>0</v>
      </c>
      <c r="Z693">
        <v>0</v>
      </c>
      <c r="AA693">
        <v>0</v>
      </c>
      <c r="AB693">
        <v>0</v>
      </c>
      <c r="AC693">
        <v>0</v>
      </c>
      <c r="AD693">
        <v>0</v>
      </c>
      <c r="AE693">
        <v>0</v>
      </c>
      <c r="AF693">
        <v>0</v>
      </c>
      <c r="AG693">
        <v>0</v>
      </c>
      <c r="AH693">
        <v>95</v>
      </c>
      <c r="AI693">
        <v>55</v>
      </c>
      <c r="AJ693">
        <v>104</v>
      </c>
      <c r="AK693">
        <v>0</v>
      </c>
      <c r="AL693">
        <v>0</v>
      </c>
      <c r="AM693">
        <v>0</v>
      </c>
      <c r="AN693">
        <v>25</v>
      </c>
      <c r="AO693">
        <v>49</v>
      </c>
      <c r="AP693">
        <v>7</v>
      </c>
      <c r="AQ693">
        <v>21</v>
      </c>
      <c r="AR693">
        <v>48</v>
      </c>
      <c r="AS693">
        <v>96</v>
      </c>
      <c r="AT693">
        <v>0</v>
      </c>
    </row>
    <row r="694" spans="1:46" x14ac:dyDescent="0.45">
      <c r="A694" t="s">
        <v>10</v>
      </c>
      <c r="B694">
        <v>1</v>
      </c>
      <c r="C694" t="s">
        <v>577</v>
      </c>
      <c r="D694">
        <v>5210</v>
      </c>
      <c r="E694">
        <v>0</v>
      </c>
      <c r="F694">
        <v>0</v>
      </c>
      <c r="G694">
        <v>0</v>
      </c>
      <c r="H694">
        <v>0</v>
      </c>
      <c r="I694">
        <v>0</v>
      </c>
      <c r="J694">
        <v>0</v>
      </c>
      <c r="K694">
        <v>0</v>
      </c>
      <c r="L694">
        <v>0</v>
      </c>
      <c r="M694">
        <v>0</v>
      </c>
      <c r="N694">
        <v>0</v>
      </c>
      <c r="O694">
        <v>0</v>
      </c>
      <c r="P694">
        <v>0</v>
      </c>
      <c r="Q694">
        <v>0</v>
      </c>
      <c r="R694">
        <v>0</v>
      </c>
      <c r="S694">
        <v>0</v>
      </c>
      <c r="T694">
        <v>0</v>
      </c>
      <c r="U694">
        <v>0</v>
      </c>
      <c r="V694">
        <v>0</v>
      </c>
      <c r="W694">
        <v>0</v>
      </c>
      <c r="X694">
        <v>0</v>
      </c>
      <c r="Y694">
        <v>0</v>
      </c>
      <c r="Z694">
        <v>0</v>
      </c>
      <c r="AA694">
        <v>0</v>
      </c>
      <c r="AB694">
        <v>0</v>
      </c>
      <c r="AC694">
        <v>0</v>
      </c>
      <c r="AD694">
        <v>0</v>
      </c>
      <c r="AE694">
        <v>0</v>
      </c>
      <c r="AF694">
        <v>0</v>
      </c>
      <c r="AG694">
        <v>0</v>
      </c>
      <c r="AH694">
        <v>0</v>
      </c>
      <c r="AI694">
        <v>0</v>
      </c>
      <c r="AJ694">
        <v>160</v>
      </c>
      <c r="AK694">
        <v>-39</v>
      </c>
      <c r="AL694">
        <v>0</v>
      </c>
      <c r="AM694">
        <v>0</v>
      </c>
      <c r="AN694">
        <v>0</v>
      </c>
      <c r="AO694">
        <v>0</v>
      </c>
      <c r="AP694">
        <v>0</v>
      </c>
      <c r="AQ694">
        <v>301</v>
      </c>
      <c r="AR694">
        <v>578</v>
      </c>
      <c r="AS694">
        <v>0</v>
      </c>
      <c r="AT694">
        <v>0</v>
      </c>
    </row>
    <row r="695" spans="1:46" x14ac:dyDescent="0.45">
      <c r="A695" t="s">
        <v>10</v>
      </c>
      <c r="B695">
        <v>1</v>
      </c>
      <c r="C695" t="s">
        <v>577</v>
      </c>
      <c r="D695">
        <v>5212</v>
      </c>
      <c r="E695">
        <v>0</v>
      </c>
      <c r="F695">
        <v>0</v>
      </c>
      <c r="G695">
        <v>0</v>
      </c>
      <c r="H695">
        <v>0</v>
      </c>
      <c r="I695">
        <v>0</v>
      </c>
      <c r="J695">
        <v>0</v>
      </c>
      <c r="K695">
        <v>0</v>
      </c>
      <c r="L695">
        <v>0</v>
      </c>
      <c r="M695">
        <v>0</v>
      </c>
      <c r="N695">
        <v>0</v>
      </c>
      <c r="O695">
        <v>0</v>
      </c>
      <c r="P695">
        <v>0</v>
      </c>
      <c r="Q695">
        <v>0</v>
      </c>
      <c r="R695">
        <v>0</v>
      </c>
      <c r="S695">
        <v>0</v>
      </c>
      <c r="T695">
        <v>0</v>
      </c>
      <c r="U695">
        <v>0</v>
      </c>
      <c r="V695">
        <v>0</v>
      </c>
      <c r="W695">
        <v>0</v>
      </c>
      <c r="X695">
        <v>0</v>
      </c>
      <c r="Y695">
        <v>0</v>
      </c>
      <c r="Z695">
        <v>0</v>
      </c>
      <c r="AA695">
        <v>0</v>
      </c>
      <c r="AB695">
        <v>0</v>
      </c>
      <c r="AC695">
        <v>0</v>
      </c>
      <c r="AD695">
        <v>0</v>
      </c>
      <c r="AE695">
        <v>0</v>
      </c>
      <c r="AF695">
        <v>0</v>
      </c>
      <c r="AG695">
        <v>0</v>
      </c>
      <c r="AH695">
        <v>0</v>
      </c>
      <c r="AI695">
        <v>0</v>
      </c>
      <c r="AJ695">
        <v>0</v>
      </c>
      <c r="AK695">
        <v>16298</v>
      </c>
      <c r="AL695">
        <v>1811</v>
      </c>
      <c r="AM695">
        <v>0</v>
      </c>
      <c r="AN695">
        <v>0</v>
      </c>
      <c r="AO695">
        <v>0</v>
      </c>
      <c r="AP695">
        <v>0</v>
      </c>
      <c r="AQ695">
        <v>0</v>
      </c>
      <c r="AR695">
        <v>0</v>
      </c>
      <c r="AS695">
        <v>0</v>
      </c>
      <c r="AT695">
        <v>0</v>
      </c>
    </row>
    <row r="696" spans="1:46" x14ac:dyDescent="0.45">
      <c r="A696" t="s">
        <v>10</v>
      </c>
      <c r="B696">
        <v>1</v>
      </c>
      <c r="C696" t="s">
        <v>577</v>
      </c>
      <c r="D696">
        <v>5215</v>
      </c>
      <c r="E696">
        <v>0</v>
      </c>
      <c r="F696">
        <v>0</v>
      </c>
      <c r="G696">
        <v>0</v>
      </c>
      <c r="H696">
        <v>0</v>
      </c>
      <c r="I696">
        <v>0</v>
      </c>
      <c r="J696">
        <v>0</v>
      </c>
      <c r="K696">
        <v>0</v>
      </c>
      <c r="L696">
        <v>0</v>
      </c>
      <c r="M696">
        <v>0</v>
      </c>
      <c r="N696">
        <v>0</v>
      </c>
      <c r="O696">
        <v>0</v>
      </c>
      <c r="P696">
        <v>0</v>
      </c>
      <c r="Q696">
        <v>0</v>
      </c>
      <c r="R696">
        <v>0</v>
      </c>
      <c r="S696">
        <v>0</v>
      </c>
      <c r="T696">
        <v>0</v>
      </c>
      <c r="U696">
        <v>0</v>
      </c>
      <c r="V696">
        <v>0</v>
      </c>
      <c r="W696">
        <v>0</v>
      </c>
      <c r="X696">
        <v>0</v>
      </c>
      <c r="Y696">
        <v>0</v>
      </c>
      <c r="Z696">
        <v>0</v>
      </c>
      <c r="AA696">
        <v>0</v>
      </c>
      <c r="AB696">
        <v>0</v>
      </c>
      <c r="AC696">
        <v>0</v>
      </c>
      <c r="AD696">
        <v>0</v>
      </c>
      <c r="AE696">
        <v>0</v>
      </c>
      <c r="AF696">
        <v>0</v>
      </c>
      <c r="AG696">
        <v>0</v>
      </c>
      <c r="AH696">
        <v>0</v>
      </c>
      <c r="AI696">
        <v>0</v>
      </c>
      <c r="AJ696">
        <v>1562</v>
      </c>
      <c r="AK696">
        <v>0</v>
      </c>
      <c r="AL696">
        <v>5661</v>
      </c>
      <c r="AM696">
        <v>8</v>
      </c>
      <c r="AN696">
        <v>323</v>
      </c>
      <c r="AO696">
        <v>0</v>
      </c>
      <c r="AP696">
        <v>7607</v>
      </c>
      <c r="AQ696">
        <v>0</v>
      </c>
      <c r="AR696">
        <v>1952</v>
      </c>
      <c r="AS696">
        <v>2887</v>
      </c>
      <c r="AT696">
        <v>0</v>
      </c>
    </row>
    <row r="697" spans="1:46" x14ac:dyDescent="0.45">
      <c r="A697" t="s">
        <v>10</v>
      </c>
      <c r="B697">
        <v>1</v>
      </c>
      <c r="C697" t="s">
        <v>577</v>
      </c>
      <c r="D697">
        <v>5217</v>
      </c>
      <c r="E697">
        <v>0</v>
      </c>
      <c r="F697">
        <v>0</v>
      </c>
      <c r="G697">
        <v>0</v>
      </c>
      <c r="H697">
        <v>0</v>
      </c>
      <c r="I697">
        <v>0</v>
      </c>
      <c r="J697">
        <v>0</v>
      </c>
      <c r="K697">
        <v>0</v>
      </c>
      <c r="L697">
        <v>0</v>
      </c>
      <c r="M697">
        <v>0</v>
      </c>
      <c r="N697">
        <v>0</v>
      </c>
      <c r="O697">
        <v>0</v>
      </c>
      <c r="P697">
        <v>0</v>
      </c>
      <c r="Q697">
        <v>0</v>
      </c>
      <c r="R697">
        <v>0</v>
      </c>
      <c r="S697">
        <v>0</v>
      </c>
      <c r="T697">
        <v>0</v>
      </c>
      <c r="U697">
        <v>0</v>
      </c>
      <c r="V697">
        <v>0</v>
      </c>
      <c r="W697">
        <v>0</v>
      </c>
      <c r="X697">
        <v>0</v>
      </c>
      <c r="Y697">
        <v>0</v>
      </c>
      <c r="Z697">
        <v>0</v>
      </c>
      <c r="AA697">
        <v>0</v>
      </c>
      <c r="AB697">
        <v>0</v>
      </c>
      <c r="AC697">
        <v>0</v>
      </c>
      <c r="AD697">
        <v>0</v>
      </c>
      <c r="AE697">
        <v>0</v>
      </c>
      <c r="AF697">
        <v>0</v>
      </c>
      <c r="AG697">
        <v>0</v>
      </c>
      <c r="AH697">
        <v>0</v>
      </c>
      <c r="AI697">
        <v>930</v>
      </c>
      <c r="AJ697">
        <v>0</v>
      </c>
      <c r="AK697">
        <v>0</v>
      </c>
      <c r="AL697">
        <v>0</v>
      </c>
      <c r="AM697">
        <v>63</v>
      </c>
      <c r="AN697">
        <v>0</v>
      </c>
      <c r="AO697">
        <v>0</v>
      </c>
      <c r="AP697">
        <v>0</v>
      </c>
      <c r="AQ697">
        <v>0</v>
      </c>
      <c r="AR697">
        <v>7</v>
      </c>
      <c r="AS697">
        <v>0</v>
      </c>
      <c r="AT697">
        <v>0</v>
      </c>
    </row>
    <row r="698" spans="1:46" x14ac:dyDescent="0.45">
      <c r="A698" t="s">
        <v>10</v>
      </c>
      <c r="B698">
        <v>1</v>
      </c>
      <c r="C698" t="s">
        <v>577</v>
      </c>
      <c r="D698">
        <v>5220</v>
      </c>
      <c r="E698">
        <v>0</v>
      </c>
      <c r="F698">
        <v>0</v>
      </c>
      <c r="G698">
        <v>0</v>
      </c>
      <c r="H698">
        <v>0</v>
      </c>
      <c r="I698">
        <v>0</v>
      </c>
      <c r="J698">
        <v>0</v>
      </c>
      <c r="K698">
        <v>0</v>
      </c>
      <c r="L698">
        <v>0</v>
      </c>
      <c r="M698">
        <v>0</v>
      </c>
      <c r="N698">
        <v>0</v>
      </c>
      <c r="O698">
        <v>0</v>
      </c>
      <c r="P698">
        <v>0</v>
      </c>
      <c r="Q698">
        <v>0</v>
      </c>
      <c r="R698">
        <v>0</v>
      </c>
      <c r="S698">
        <v>0</v>
      </c>
      <c r="T698">
        <v>0</v>
      </c>
      <c r="U698">
        <v>0</v>
      </c>
      <c r="V698">
        <v>0</v>
      </c>
      <c r="W698">
        <v>0</v>
      </c>
      <c r="X698">
        <v>0</v>
      </c>
      <c r="Y698">
        <v>0</v>
      </c>
      <c r="Z698">
        <v>0</v>
      </c>
      <c r="AA698">
        <v>0</v>
      </c>
      <c r="AB698">
        <v>0</v>
      </c>
      <c r="AC698">
        <v>0</v>
      </c>
      <c r="AD698">
        <v>0</v>
      </c>
      <c r="AE698">
        <v>0</v>
      </c>
      <c r="AF698">
        <v>0</v>
      </c>
      <c r="AG698">
        <v>0</v>
      </c>
      <c r="AH698">
        <v>7</v>
      </c>
      <c r="AI698">
        <v>11</v>
      </c>
      <c r="AJ698">
        <v>59</v>
      </c>
      <c r="AK698">
        <v>34</v>
      </c>
      <c r="AL698">
        <v>47</v>
      </c>
      <c r="AM698">
        <v>68</v>
      </c>
      <c r="AN698">
        <v>17</v>
      </c>
      <c r="AO698">
        <v>-30</v>
      </c>
      <c r="AP698">
        <v>-1</v>
      </c>
      <c r="AQ698">
        <v>4</v>
      </c>
      <c r="AR698">
        <v>3</v>
      </c>
      <c r="AS698">
        <v>31</v>
      </c>
      <c r="AT698">
        <v>0</v>
      </c>
    </row>
    <row r="699" spans="1:46" x14ac:dyDescent="0.45">
      <c r="A699" t="s">
        <v>10</v>
      </c>
      <c r="B699">
        <v>1</v>
      </c>
      <c r="C699" t="s">
        <v>577</v>
      </c>
      <c r="D699">
        <v>5230</v>
      </c>
      <c r="E699">
        <v>0</v>
      </c>
      <c r="F699">
        <v>0</v>
      </c>
      <c r="G699">
        <v>0</v>
      </c>
      <c r="H699">
        <v>0</v>
      </c>
      <c r="I699">
        <v>0</v>
      </c>
      <c r="J699">
        <v>0</v>
      </c>
      <c r="K699">
        <v>0</v>
      </c>
      <c r="L699">
        <v>0</v>
      </c>
      <c r="M699">
        <v>0</v>
      </c>
      <c r="N699">
        <v>0</v>
      </c>
      <c r="O699">
        <v>0</v>
      </c>
      <c r="P699">
        <v>0</v>
      </c>
      <c r="Q699">
        <v>0</v>
      </c>
      <c r="R699">
        <v>0</v>
      </c>
      <c r="S699">
        <v>0</v>
      </c>
      <c r="T699">
        <v>0</v>
      </c>
      <c r="U699">
        <v>0</v>
      </c>
      <c r="V699">
        <v>0</v>
      </c>
      <c r="W699">
        <v>0</v>
      </c>
      <c r="X699">
        <v>0</v>
      </c>
      <c r="Y699">
        <v>0</v>
      </c>
      <c r="Z699">
        <v>0</v>
      </c>
      <c r="AA699">
        <v>0</v>
      </c>
      <c r="AB699">
        <v>0</v>
      </c>
      <c r="AC699">
        <v>0</v>
      </c>
      <c r="AD699">
        <v>0</v>
      </c>
      <c r="AE699">
        <v>0</v>
      </c>
      <c r="AF699">
        <v>0</v>
      </c>
      <c r="AG699">
        <v>0</v>
      </c>
      <c r="AH699">
        <v>2167</v>
      </c>
      <c r="AI699">
        <v>2167</v>
      </c>
      <c r="AJ699">
        <v>2167</v>
      </c>
      <c r="AK699">
        <v>2167</v>
      </c>
      <c r="AL699">
        <v>2167</v>
      </c>
      <c r="AM699">
        <v>2167</v>
      </c>
      <c r="AN699">
        <v>2167</v>
      </c>
      <c r="AO699">
        <v>2167</v>
      </c>
      <c r="AP699">
        <v>2167</v>
      </c>
      <c r="AQ699">
        <v>2167</v>
      </c>
      <c r="AR699">
        <v>2167</v>
      </c>
      <c r="AS699">
        <v>2163</v>
      </c>
      <c r="AT699">
        <v>0</v>
      </c>
    </row>
    <row r="700" spans="1:46" x14ac:dyDescent="0.45">
      <c r="A700" t="s">
        <v>10</v>
      </c>
      <c r="B700">
        <v>1</v>
      </c>
      <c r="C700" t="s">
        <v>577</v>
      </c>
      <c r="D700">
        <v>5300</v>
      </c>
      <c r="E700">
        <v>0</v>
      </c>
      <c r="F700">
        <v>0</v>
      </c>
      <c r="G700">
        <v>0</v>
      </c>
      <c r="H700">
        <v>0</v>
      </c>
      <c r="I700">
        <v>0</v>
      </c>
      <c r="J700">
        <v>0</v>
      </c>
      <c r="K700">
        <v>0</v>
      </c>
      <c r="L700">
        <v>0</v>
      </c>
      <c r="M700">
        <v>0</v>
      </c>
      <c r="N700">
        <v>0</v>
      </c>
      <c r="O700">
        <v>0</v>
      </c>
      <c r="P700">
        <v>0</v>
      </c>
      <c r="Q700">
        <v>0</v>
      </c>
      <c r="R700">
        <v>0</v>
      </c>
      <c r="S700">
        <v>0</v>
      </c>
      <c r="T700">
        <v>0</v>
      </c>
      <c r="U700">
        <v>0</v>
      </c>
      <c r="V700">
        <v>0</v>
      </c>
      <c r="W700">
        <v>0</v>
      </c>
      <c r="X700">
        <v>0</v>
      </c>
      <c r="Y700">
        <v>0</v>
      </c>
      <c r="Z700">
        <v>0</v>
      </c>
      <c r="AA700">
        <v>0</v>
      </c>
      <c r="AB700">
        <v>0</v>
      </c>
      <c r="AC700">
        <v>0</v>
      </c>
      <c r="AD700">
        <v>0</v>
      </c>
      <c r="AE700">
        <v>0</v>
      </c>
      <c r="AF700">
        <v>0</v>
      </c>
      <c r="AG700">
        <v>0</v>
      </c>
      <c r="AH700">
        <v>360</v>
      </c>
      <c r="AI700">
        <v>158</v>
      </c>
      <c r="AJ700">
        <v>32</v>
      </c>
      <c r="AK700">
        <v>0</v>
      </c>
      <c r="AL700">
        <v>173</v>
      </c>
      <c r="AM700">
        <v>14872</v>
      </c>
      <c r="AN700">
        <v>488</v>
      </c>
      <c r="AO700">
        <v>14836</v>
      </c>
      <c r="AP700">
        <v>4231</v>
      </c>
      <c r="AQ700">
        <v>18056</v>
      </c>
      <c r="AR700">
        <v>13422</v>
      </c>
      <c r="AS700">
        <v>5872</v>
      </c>
      <c r="AT700">
        <v>0</v>
      </c>
    </row>
    <row r="701" spans="1:46" x14ac:dyDescent="0.45">
      <c r="A701" t="s">
        <v>10</v>
      </c>
      <c r="B701">
        <v>1</v>
      </c>
      <c r="C701" t="s">
        <v>577</v>
      </c>
      <c r="D701">
        <v>5400</v>
      </c>
      <c r="E701">
        <v>0</v>
      </c>
      <c r="F701">
        <v>0</v>
      </c>
      <c r="G701">
        <v>0</v>
      </c>
      <c r="H701">
        <v>0</v>
      </c>
      <c r="I701">
        <v>0</v>
      </c>
      <c r="J701">
        <v>0</v>
      </c>
      <c r="K701">
        <v>0</v>
      </c>
      <c r="L701">
        <v>0</v>
      </c>
      <c r="M701">
        <v>0</v>
      </c>
      <c r="N701">
        <v>0</v>
      </c>
      <c r="O701">
        <v>0</v>
      </c>
      <c r="P701">
        <v>0</v>
      </c>
      <c r="Q701">
        <v>0</v>
      </c>
      <c r="R701">
        <v>0</v>
      </c>
      <c r="S701">
        <v>0</v>
      </c>
      <c r="T701">
        <v>0</v>
      </c>
      <c r="U701">
        <v>0</v>
      </c>
      <c r="V701">
        <v>0</v>
      </c>
      <c r="W701">
        <v>0</v>
      </c>
      <c r="X701">
        <v>0</v>
      </c>
      <c r="Y701">
        <v>0</v>
      </c>
      <c r="Z701">
        <v>0</v>
      </c>
      <c r="AA701">
        <v>0</v>
      </c>
      <c r="AB701">
        <v>0</v>
      </c>
      <c r="AC701">
        <v>0</v>
      </c>
      <c r="AD701">
        <v>0</v>
      </c>
      <c r="AE701">
        <v>0</v>
      </c>
      <c r="AF701">
        <v>0</v>
      </c>
      <c r="AG701">
        <v>0</v>
      </c>
      <c r="AH701">
        <v>37687</v>
      </c>
      <c r="AI701">
        <v>37434</v>
      </c>
      <c r="AJ701">
        <v>41582</v>
      </c>
      <c r="AK701">
        <v>36585</v>
      </c>
      <c r="AL701">
        <v>39036</v>
      </c>
      <c r="AM701">
        <v>40507</v>
      </c>
      <c r="AN701">
        <v>35427</v>
      </c>
      <c r="AO701">
        <v>39145</v>
      </c>
      <c r="AP701">
        <v>34303</v>
      </c>
      <c r="AQ701">
        <v>38195</v>
      </c>
      <c r="AR701">
        <v>36280</v>
      </c>
      <c r="AS701">
        <v>39597.58</v>
      </c>
      <c r="AT701">
        <v>0</v>
      </c>
    </row>
    <row r="702" spans="1:46" x14ac:dyDescent="0.45">
      <c r="A702" t="s">
        <v>10</v>
      </c>
      <c r="B702">
        <v>1</v>
      </c>
      <c r="C702" t="s">
        <v>577</v>
      </c>
      <c r="D702">
        <v>5402</v>
      </c>
      <c r="E702">
        <v>0</v>
      </c>
      <c r="F702">
        <v>0</v>
      </c>
      <c r="G702">
        <v>0</v>
      </c>
      <c r="H702">
        <v>0</v>
      </c>
      <c r="I702">
        <v>0</v>
      </c>
      <c r="J702">
        <v>0</v>
      </c>
      <c r="K702">
        <v>0</v>
      </c>
      <c r="L702">
        <v>0</v>
      </c>
      <c r="M702">
        <v>0</v>
      </c>
      <c r="N702">
        <v>0</v>
      </c>
      <c r="O702">
        <v>0</v>
      </c>
      <c r="P702">
        <v>0</v>
      </c>
      <c r="Q702">
        <v>0</v>
      </c>
      <c r="R702">
        <v>0</v>
      </c>
      <c r="S702">
        <v>0</v>
      </c>
      <c r="T702">
        <v>0</v>
      </c>
      <c r="U702">
        <v>0</v>
      </c>
      <c r="V702">
        <v>0</v>
      </c>
      <c r="W702">
        <v>0</v>
      </c>
      <c r="X702">
        <v>0</v>
      </c>
      <c r="Y702">
        <v>0</v>
      </c>
      <c r="Z702">
        <v>0</v>
      </c>
      <c r="AA702">
        <v>0</v>
      </c>
      <c r="AB702">
        <v>0</v>
      </c>
      <c r="AC702">
        <v>0</v>
      </c>
      <c r="AD702">
        <v>0</v>
      </c>
      <c r="AE702">
        <v>0</v>
      </c>
      <c r="AF702">
        <v>0</v>
      </c>
      <c r="AG702">
        <v>0</v>
      </c>
      <c r="AH702">
        <v>3951</v>
      </c>
      <c r="AI702">
        <v>3690</v>
      </c>
      <c r="AJ702">
        <v>3826</v>
      </c>
      <c r="AK702">
        <v>2963</v>
      </c>
      <c r="AL702">
        <v>2788</v>
      </c>
      <c r="AM702">
        <v>3307</v>
      </c>
      <c r="AN702">
        <v>2765</v>
      </c>
      <c r="AO702">
        <v>4232</v>
      </c>
      <c r="AP702">
        <v>4097</v>
      </c>
      <c r="AQ702">
        <v>4156</v>
      </c>
      <c r="AR702">
        <v>3902</v>
      </c>
      <c r="AS702">
        <v>4514.78</v>
      </c>
      <c r="AT702">
        <v>0</v>
      </c>
    </row>
    <row r="703" spans="1:46" x14ac:dyDescent="0.45">
      <c r="A703" t="s">
        <v>10</v>
      </c>
      <c r="B703">
        <v>1</v>
      </c>
      <c r="C703" t="s">
        <v>577</v>
      </c>
      <c r="D703">
        <v>5406</v>
      </c>
      <c r="E703">
        <v>0</v>
      </c>
      <c r="F703">
        <v>0</v>
      </c>
      <c r="G703">
        <v>0</v>
      </c>
      <c r="H703">
        <v>0</v>
      </c>
      <c r="I703">
        <v>0</v>
      </c>
      <c r="J703">
        <v>0</v>
      </c>
      <c r="K703">
        <v>0</v>
      </c>
      <c r="L703">
        <v>0</v>
      </c>
      <c r="M703">
        <v>0</v>
      </c>
      <c r="N703">
        <v>0</v>
      </c>
      <c r="O703">
        <v>0</v>
      </c>
      <c r="P703">
        <v>0</v>
      </c>
      <c r="Q703">
        <v>0</v>
      </c>
      <c r="R703">
        <v>0</v>
      </c>
      <c r="S703">
        <v>0</v>
      </c>
      <c r="T703">
        <v>0</v>
      </c>
      <c r="U703">
        <v>0</v>
      </c>
      <c r="V703">
        <v>0</v>
      </c>
      <c r="W703">
        <v>0</v>
      </c>
      <c r="X703">
        <v>0</v>
      </c>
      <c r="Y703">
        <v>0</v>
      </c>
      <c r="Z703">
        <v>0</v>
      </c>
      <c r="AA703">
        <v>0</v>
      </c>
      <c r="AB703">
        <v>0</v>
      </c>
      <c r="AC703">
        <v>0</v>
      </c>
      <c r="AD703">
        <v>0</v>
      </c>
      <c r="AE703">
        <v>0</v>
      </c>
      <c r="AF703">
        <v>0</v>
      </c>
      <c r="AG703">
        <v>0</v>
      </c>
      <c r="AH703">
        <v>783</v>
      </c>
      <c r="AI703">
        <v>530</v>
      </c>
      <c r="AJ703">
        <v>656</v>
      </c>
      <c r="AK703">
        <v>1106</v>
      </c>
      <c r="AL703">
        <v>2629</v>
      </c>
      <c r="AM703">
        <v>248</v>
      </c>
      <c r="AN703">
        <v>1014</v>
      </c>
      <c r="AO703">
        <v>1584</v>
      </c>
      <c r="AP703">
        <v>2209</v>
      </c>
      <c r="AQ703">
        <v>2019</v>
      </c>
      <c r="AR703">
        <v>745</v>
      </c>
      <c r="AS703">
        <v>7477</v>
      </c>
      <c r="AT703">
        <v>0</v>
      </c>
    </row>
    <row r="704" spans="1:46" x14ac:dyDescent="0.45">
      <c r="A704" t="s">
        <v>10</v>
      </c>
      <c r="B704">
        <v>1</v>
      </c>
      <c r="C704" t="s">
        <v>577</v>
      </c>
      <c r="D704">
        <v>5407</v>
      </c>
      <c r="E704">
        <v>0</v>
      </c>
      <c r="F704">
        <v>0</v>
      </c>
      <c r="G704">
        <v>0</v>
      </c>
      <c r="H704">
        <v>0</v>
      </c>
      <c r="I704">
        <v>0</v>
      </c>
      <c r="J704">
        <v>0</v>
      </c>
      <c r="K704">
        <v>0</v>
      </c>
      <c r="L704">
        <v>0</v>
      </c>
      <c r="M704">
        <v>0</v>
      </c>
      <c r="N704">
        <v>0</v>
      </c>
      <c r="O704">
        <v>0</v>
      </c>
      <c r="P704">
        <v>0</v>
      </c>
      <c r="Q704">
        <v>0</v>
      </c>
      <c r="R704">
        <v>0</v>
      </c>
      <c r="S704">
        <v>0</v>
      </c>
      <c r="T704">
        <v>0</v>
      </c>
      <c r="U704">
        <v>0</v>
      </c>
      <c r="V704">
        <v>0</v>
      </c>
      <c r="W704">
        <v>0</v>
      </c>
      <c r="X704">
        <v>0</v>
      </c>
      <c r="Y704">
        <v>0</v>
      </c>
      <c r="Z704">
        <v>0</v>
      </c>
      <c r="AA704">
        <v>0</v>
      </c>
      <c r="AB704">
        <v>0</v>
      </c>
      <c r="AC704">
        <v>0</v>
      </c>
      <c r="AD704">
        <v>0</v>
      </c>
      <c r="AE704">
        <v>0</v>
      </c>
      <c r="AF704">
        <v>0</v>
      </c>
      <c r="AG704">
        <v>0</v>
      </c>
      <c r="AH704">
        <v>0</v>
      </c>
      <c r="AI704">
        <v>0</v>
      </c>
      <c r="AJ704">
        <v>0</v>
      </c>
      <c r="AK704">
        <v>0</v>
      </c>
      <c r="AL704">
        <v>0</v>
      </c>
      <c r="AM704">
        <v>0</v>
      </c>
      <c r="AN704">
        <v>0</v>
      </c>
      <c r="AO704">
        <v>0</v>
      </c>
      <c r="AP704">
        <v>0</v>
      </c>
      <c r="AQ704">
        <v>100</v>
      </c>
      <c r="AR704">
        <v>0</v>
      </c>
      <c r="AS704">
        <v>0</v>
      </c>
      <c r="AT704">
        <v>0</v>
      </c>
    </row>
    <row r="705" spans="1:46" x14ac:dyDescent="0.45">
      <c r="A705" t="s">
        <v>10</v>
      </c>
      <c r="B705">
        <v>1</v>
      </c>
      <c r="C705" t="s">
        <v>577</v>
      </c>
      <c r="D705">
        <v>5408</v>
      </c>
      <c r="E705">
        <v>0</v>
      </c>
      <c r="F705">
        <v>0</v>
      </c>
      <c r="G705">
        <v>0</v>
      </c>
      <c r="H705">
        <v>0</v>
      </c>
      <c r="I705">
        <v>0</v>
      </c>
      <c r="J705">
        <v>0</v>
      </c>
      <c r="K705">
        <v>0</v>
      </c>
      <c r="L705">
        <v>0</v>
      </c>
      <c r="M705">
        <v>0</v>
      </c>
      <c r="N705">
        <v>0</v>
      </c>
      <c r="O705">
        <v>0</v>
      </c>
      <c r="P705">
        <v>0</v>
      </c>
      <c r="Q705">
        <v>0</v>
      </c>
      <c r="R705">
        <v>0</v>
      </c>
      <c r="S705">
        <v>0</v>
      </c>
      <c r="T705">
        <v>0</v>
      </c>
      <c r="U705">
        <v>0</v>
      </c>
      <c r="V705">
        <v>0</v>
      </c>
      <c r="W705">
        <v>0</v>
      </c>
      <c r="X705">
        <v>0</v>
      </c>
      <c r="Y705">
        <v>0</v>
      </c>
      <c r="Z705">
        <v>0</v>
      </c>
      <c r="AA705">
        <v>0</v>
      </c>
      <c r="AB705">
        <v>0</v>
      </c>
      <c r="AC705">
        <v>0</v>
      </c>
      <c r="AD705">
        <v>0</v>
      </c>
      <c r="AE705">
        <v>0</v>
      </c>
      <c r="AF705">
        <v>0</v>
      </c>
      <c r="AG705">
        <v>0</v>
      </c>
      <c r="AH705">
        <v>0</v>
      </c>
      <c r="AI705">
        <v>0</v>
      </c>
      <c r="AJ705">
        <v>0</v>
      </c>
      <c r="AK705">
        <v>0</v>
      </c>
      <c r="AL705">
        <v>0</v>
      </c>
      <c r="AM705">
        <v>0</v>
      </c>
      <c r="AN705">
        <v>0</v>
      </c>
      <c r="AO705">
        <v>0</v>
      </c>
      <c r="AP705">
        <v>1000</v>
      </c>
      <c r="AQ705">
        <v>0</v>
      </c>
      <c r="AR705">
        <v>0</v>
      </c>
      <c r="AS705">
        <v>0</v>
      </c>
      <c r="AT705">
        <v>0</v>
      </c>
    </row>
    <row r="706" spans="1:46" x14ac:dyDescent="0.45">
      <c r="A706" t="s">
        <v>10</v>
      </c>
      <c r="B706">
        <v>1</v>
      </c>
      <c r="C706" t="s">
        <v>577</v>
      </c>
      <c r="D706">
        <v>5415</v>
      </c>
      <c r="E706">
        <v>0</v>
      </c>
      <c r="F706">
        <v>0</v>
      </c>
      <c r="G706">
        <v>0</v>
      </c>
      <c r="H706">
        <v>0</v>
      </c>
      <c r="I706">
        <v>0</v>
      </c>
      <c r="J706">
        <v>0</v>
      </c>
      <c r="K706">
        <v>0</v>
      </c>
      <c r="L706">
        <v>0</v>
      </c>
      <c r="M706">
        <v>0</v>
      </c>
      <c r="N706">
        <v>0</v>
      </c>
      <c r="O706">
        <v>0</v>
      </c>
      <c r="P706">
        <v>0</v>
      </c>
      <c r="Q706">
        <v>0</v>
      </c>
      <c r="R706">
        <v>0</v>
      </c>
      <c r="S706">
        <v>0</v>
      </c>
      <c r="T706">
        <v>0</v>
      </c>
      <c r="U706">
        <v>0</v>
      </c>
      <c r="V706">
        <v>0</v>
      </c>
      <c r="W706">
        <v>0</v>
      </c>
      <c r="X706">
        <v>0</v>
      </c>
      <c r="Y706">
        <v>0</v>
      </c>
      <c r="Z706">
        <v>0</v>
      </c>
      <c r="AA706">
        <v>0</v>
      </c>
      <c r="AB706">
        <v>0</v>
      </c>
      <c r="AC706">
        <v>0</v>
      </c>
      <c r="AD706">
        <v>0</v>
      </c>
      <c r="AE706">
        <v>0</v>
      </c>
      <c r="AF706">
        <v>0</v>
      </c>
      <c r="AG706">
        <v>0</v>
      </c>
      <c r="AH706">
        <v>2119</v>
      </c>
      <c r="AI706">
        <v>2037</v>
      </c>
      <c r="AJ706">
        <v>1521</v>
      </c>
      <c r="AK706">
        <v>2436</v>
      </c>
      <c r="AL706">
        <v>29639</v>
      </c>
      <c r="AM706">
        <v>1718</v>
      </c>
      <c r="AN706">
        <v>1614</v>
      </c>
      <c r="AO706">
        <v>3134</v>
      </c>
      <c r="AP706">
        <v>1496</v>
      </c>
      <c r="AQ706">
        <v>2115</v>
      </c>
      <c r="AR706">
        <v>2854</v>
      </c>
      <c r="AS706">
        <v>-1683</v>
      </c>
      <c r="AT706">
        <v>0</v>
      </c>
    </row>
    <row r="707" spans="1:46" x14ac:dyDescent="0.45">
      <c r="A707" t="s">
        <v>10</v>
      </c>
      <c r="B707">
        <v>1</v>
      </c>
      <c r="C707" t="s">
        <v>577</v>
      </c>
      <c r="D707">
        <v>5416</v>
      </c>
      <c r="E707">
        <v>0</v>
      </c>
      <c r="F707">
        <v>0</v>
      </c>
      <c r="G707">
        <v>0</v>
      </c>
      <c r="H707">
        <v>0</v>
      </c>
      <c r="I707">
        <v>0</v>
      </c>
      <c r="J707">
        <v>0</v>
      </c>
      <c r="K707">
        <v>0</v>
      </c>
      <c r="L707">
        <v>0</v>
      </c>
      <c r="M707">
        <v>0</v>
      </c>
      <c r="N707">
        <v>0</v>
      </c>
      <c r="O707">
        <v>0</v>
      </c>
      <c r="P707">
        <v>0</v>
      </c>
      <c r="Q707">
        <v>0</v>
      </c>
      <c r="R707">
        <v>0</v>
      </c>
      <c r="S707">
        <v>0</v>
      </c>
      <c r="T707">
        <v>0</v>
      </c>
      <c r="U707">
        <v>0</v>
      </c>
      <c r="V707">
        <v>0</v>
      </c>
      <c r="W707">
        <v>0</v>
      </c>
      <c r="X707">
        <v>0</v>
      </c>
      <c r="Y707">
        <v>0</v>
      </c>
      <c r="Z707">
        <v>0</v>
      </c>
      <c r="AA707">
        <v>0</v>
      </c>
      <c r="AB707">
        <v>0</v>
      </c>
      <c r="AC707">
        <v>0</v>
      </c>
      <c r="AD707">
        <v>0</v>
      </c>
      <c r="AE707">
        <v>0</v>
      </c>
      <c r="AF707">
        <v>0</v>
      </c>
      <c r="AG707">
        <v>0</v>
      </c>
      <c r="AH707">
        <v>4894</v>
      </c>
      <c r="AI707">
        <v>5483</v>
      </c>
      <c r="AJ707">
        <v>781</v>
      </c>
      <c r="AK707">
        <v>780</v>
      </c>
      <c r="AL707">
        <v>792</v>
      </c>
      <c r="AM707">
        <v>788</v>
      </c>
      <c r="AN707">
        <v>786</v>
      </c>
      <c r="AO707">
        <v>443</v>
      </c>
      <c r="AP707">
        <v>443</v>
      </c>
      <c r="AQ707">
        <v>443</v>
      </c>
      <c r="AR707">
        <v>443</v>
      </c>
      <c r="AS707">
        <v>444</v>
      </c>
      <c r="AT707">
        <v>0</v>
      </c>
    </row>
    <row r="708" spans="1:46" x14ac:dyDescent="0.45">
      <c r="A708" t="s">
        <v>10</v>
      </c>
      <c r="B708">
        <v>1</v>
      </c>
      <c r="C708" t="s">
        <v>577</v>
      </c>
      <c r="D708">
        <v>5417</v>
      </c>
      <c r="E708">
        <v>0</v>
      </c>
      <c r="F708">
        <v>0</v>
      </c>
      <c r="G708">
        <v>0</v>
      </c>
      <c r="H708">
        <v>0</v>
      </c>
      <c r="I708">
        <v>0</v>
      </c>
      <c r="J708">
        <v>0</v>
      </c>
      <c r="K708">
        <v>0</v>
      </c>
      <c r="L708">
        <v>0</v>
      </c>
      <c r="M708">
        <v>0</v>
      </c>
      <c r="N708">
        <v>0</v>
      </c>
      <c r="O708">
        <v>0</v>
      </c>
      <c r="P708">
        <v>0</v>
      </c>
      <c r="Q708">
        <v>0</v>
      </c>
      <c r="R708">
        <v>0</v>
      </c>
      <c r="S708">
        <v>0</v>
      </c>
      <c r="T708">
        <v>0</v>
      </c>
      <c r="U708">
        <v>0</v>
      </c>
      <c r="V708">
        <v>0</v>
      </c>
      <c r="W708">
        <v>0</v>
      </c>
      <c r="X708">
        <v>0</v>
      </c>
      <c r="Y708">
        <v>0</v>
      </c>
      <c r="Z708">
        <v>0</v>
      </c>
      <c r="AA708">
        <v>0</v>
      </c>
      <c r="AB708">
        <v>0</v>
      </c>
      <c r="AC708">
        <v>0</v>
      </c>
      <c r="AD708">
        <v>0</v>
      </c>
      <c r="AE708">
        <v>0</v>
      </c>
      <c r="AF708">
        <v>0</v>
      </c>
      <c r="AG708">
        <v>0</v>
      </c>
      <c r="AH708">
        <v>0</v>
      </c>
      <c r="AI708">
        <v>0</v>
      </c>
      <c r="AJ708">
        <v>0</v>
      </c>
      <c r="AK708">
        <v>0</v>
      </c>
      <c r="AL708">
        <v>0</v>
      </c>
      <c r="AM708">
        <v>0</v>
      </c>
      <c r="AN708">
        <v>0</v>
      </c>
      <c r="AO708">
        <v>0</v>
      </c>
      <c r="AP708">
        <v>6304</v>
      </c>
      <c r="AQ708">
        <v>0</v>
      </c>
      <c r="AR708">
        <v>0</v>
      </c>
      <c r="AS708">
        <v>0</v>
      </c>
      <c r="AT708">
        <v>0</v>
      </c>
    </row>
    <row r="709" spans="1:46" x14ac:dyDescent="0.45">
      <c r="A709" t="s">
        <v>10</v>
      </c>
      <c r="B709">
        <v>1</v>
      </c>
      <c r="C709" t="s">
        <v>577</v>
      </c>
      <c r="D709">
        <v>5418</v>
      </c>
      <c r="E709">
        <v>0</v>
      </c>
      <c r="F709">
        <v>0</v>
      </c>
      <c r="G709">
        <v>0</v>
      </c>
      <c r="H709">
        <v>0</v>
      </c>
      <c r="I709">
        <v>0</v>
      </c>
      <c r="J709">
        <v>0</v>
      </c>
      <c r="K709">
        <v>0</v>
      </c>
      <c r="L709">
        <v>0</v>
      </c>
      <c r="M709">
        <v>0</v>
      </c>
      <c r="N709">
        <v>0</v>
      </c>
      <c r="O709">
        <v>0</v>
      </c>
      <c r="P709">
        <v>0</v>
      </c>
      <c r="Q709">
        <v>0</v>
      </c>
      <c r="R709">
        <v>0</v>
      </c>
      <c r="S709">
        <v>0</v>
      </c>
      <c r="T709">
        <v>0</v>
      </c>
      <c r="U709">
        <v>0</v>
      </c>
      <c r="V709">
        <v>0</v>
      </c>
      <c r="W709">
        <v>0</v>
      </c>
      <c r="X709">
        <v>0</v>
      </c>
      <c r="Y709">
        <v>0</v>
      </c>
      <c r="Z709">
        <v>0</v>
      </c>
      <c r="AA709">
        <v>0</v>
      </c>
      <c r="AB709">
        <v>0</v>
      </c>
      <c r="AC709">
        <v>0</v>
      </c>
      <c r="AD709">
        <v>0</v>
      </c>
      <c r="AE709">
        <v>0</v>
      </c>
      <c r="AF709">
        <v>0</v>
      </c>
      <c r="AG709">
        <v>0</v>
      </c>
      <c r="AH709">
        <v>0</v>
      </c>
      <c r="AI709">
        <v>0</v>
      </c>
      <c r="AJ709">
        <v>780</v>
      </c>
      <c r="AK709">
        <v>375</v>
      </c>
      <c r="AL709">
        <v>309</v>
      </c>
      <c r="AM709">
        <v>0</v>
      </c>
      <c r="AN709">
        <v>1401</v>
      </c>
      <c r="AO709">
        <v>0</v>
      </c>
      <c r="AP709">
        <v>3457</v>
      </c>
      <c r="AQ709">
        <v>0</v>
      </c>
      <c r="AR709">
        <v>7045</v>
      </c>
      <c r="AS709">
        <v>1633</v>
      </c>
      <c r="AT709">
        <v>0</v>
      </c>
    </row>
    <row r="710" spans="1:46" x14ac:dyDescent="0.45">
      <c r="A710" t="s">
        <v>10</v>
      </c>
      <c r="B710">
        <v>1</v>
      </c>
      <c r="C710" t="s">
        <v>577</v>
      </c>
      <c r="D710">
        <v>5420</v>
      </c>
      <c r="E710">
        <v>0</v>
      </c>
      <c r="F710">
        <v>0</v>
      </c>
      <c r="G710">
        <v>0</v>
      </c>
      <c r="H710">
        <v>0</v>
      </c>
      <c r="I710">
        <v>0</v>
      </c>
      <c r="J710">
        <v>0</v>
      </c>
      <c r="K710">
        <v>0</v>
      </c>
      <c r="L710">
        <v>0</v>
      </c>
      <c r="M710">
        <v>0</v>
      </c>
      <c r="N710">
        <v>0</v>
      </c>
      <c r="O710">
        <v>0</v>
      </c>
      <c r="P710">
        <v>0</v>
      </c>
      <c r="Q710">
        <v>0</v>
      </c>
      <c r="R710">
        <v>0</v>
      </c>
      <c r="S710">
        <v>0</v>
      </c>
      <c r="T710">
        <v>0</v>
      </c>
      <c r="U710">
        <v>0</v>
      </c>
      <c r="V710">
        <v>0</v>
      </c>
      <c r="W710">
        <v>0</v>
      </c>
      <c r="X710">
        <v>0</v>
      </c>
      <c r="Y710">
        <v>0</v>
      </c>
      <c r="Z710">
        <v>0</v>
      </c>
      <c r="AA710">
        <v>0</v>
      </c>
      <c r="AB710">
        <v>0</v>
      </c>
      <c r="AC710">
        <v>0</v>
      </c>
      <c r="AD710">
        <v>0</v>
      </c>
      <c r="AE710">
        <v>0</v>
      </c>
      <c r="AF710">
        <v>0</v>
      </c>
      <c r="AG710">
        <v>0</v>
      </c>
      <c r="AH710">
        <v>209</v>
      </c>
      <c r="AI710">
        <v>426</v>
      </c>
      <c r="AJ710">
        <v>209</v>
      </c>
      <c r="AK710">
        <v>209</v>
      </c>
      <c r="AL710">
        <v>209</v>
      </c>
      <c r="AM710">
        <v>209</v>
      </c>
      <c r="AN710">
        <v>209</v>
      </c>
      <c r="AO710">
        <v>484</v>
      </c>
      <c r="AP710">
        <v>209</v>
      </c>
      <c r="AQ710">
        <v>209</v>
      </c>
      <c r="AR710">
        <v>209</v>
      </c>
      <c r="AS710">
        <v>209</v>
      </c>
      <c r="AT710">
        <v>0</v>
      </c>
    </row>
    <row r="711" spans="1:46" x14ac:dyDescent="0.45">
      <c r="A711" t="s">
        <v>10</v>
      </c>
      <c r="B711">
        <v>1</v>
      </c>
      <c r="C711" t="s">
        <v>577</v>
      </c>
      <c r="D711">
        <v>5421</v>
      </c>
      <c r="E711">
        <v>0</v>
      </c>
      <c r="F711">
        <v>0</v>
      </c>
      <c r="G711">
        <v>0</v>
      </c>
      <c r="H711">
        <v>0</v>
      </c>
      <c r="I711">
        <v>0</v>
      </c>
      <c r="J711">
        <v>0</v>
      </c>
      <c r="K711">
        <v>0</v>
      </c>
      <c r="L711">
        <v>0</v>
      </c>
      <c r="M711">
        <v>0</v>
      </c>
      <c r="N711">
        <v>0</v>
      </c>
      <c r="O711">
        <v>0</v>
      </c>
      <c r="P711">
        <v>0</v>
      </c>
      <c r="Q711">
        <v>0</v>
      </c>
      <c r="R711">
        <v>0</v>
      </c>
      <c r="S711">
        <v>0</v>
      </c>
      <c r="T711">
        <v>0</v>
      </c>
      <c r="U711">
        <v>0</v>
      </c>
      <c r="V711">
        <v>0</v>
      </c>
      <c r="W711">
        <v>0</v>
      </c>
      <c r="X711">
        <v>0</v>
      </c>
      <c r="Y711">
        <v>0</v>
      </c>
      <c r="Z711">
        <v>0</v>
      </c>
      <c r="AA711">
        <v>0</v>
      </c>
      <c r="AB711">
        <v>0</v>
      </c>
      <c r="AC711">
        <v>0</v>
      </c>
      <c r="AD711">
        <v>0</v>
      </c>
      <c r="AE711">
        <v>0</v>
      </c>
      <c r="AF711">
        <v>0</v>
      </c>
      <c r="AG711">
        <v>0</v>
      </c>
      <c r="AH711">
        <v>0</v>
      </c>
      <c r="AI711">
        <v>419</v>
      </c>
      <c r="AJ711">
        <v>61</v>
      </c>
      <c r="AK711">
        <v>0</v>
      </c>
      <c r="AL711">
        <v>0</v>
      </c>
      <c r="AM711">
        <v>43</v>
      </c>
      <c r="AN711">
        <v>0</v>
      </c>
      <c r="AO711">
        <v>199</v>
      </c>
      <c r="AP711">
        <v>1249</v>
      </c>
      <c r="AQ711">
        <v>2754</v>
      </c>
      <c r="AR711">
        <v>152</v>
      </c>
      <c r="AS711">
        <v>123</v>
      </c>
      <c r="AT711">
        <v>0</v>
      </c>
    </row>
    <row r="712" spans="1:46" x14ac:dyDescent="0.45">
      <c r="A712" t="s">
        <v>10</v>
      </c>
      <c r="B712">
        <v>1</v>
      </c>
      <c r="C712" t="s">
        <v>577</v>
      </c>
      <c r="D712">
        <v>5422</v>
      </c>
      <c r="E712">
        <v>0</v>
      </c>
      <c r="F712">
        <v>0</v>
      </c>
      <c r="G712">
        <v>0</v>
      </c>
      <c r="H712">
        <v>0</v>
      </c>
      <c r="I712">
        <v>0</v>
      </c>
      <c r="J712">
        <v>0</v>
      </c>
      <c r="K712">
        <v>0</v>
      </c>
      <c r="L712">
        <v>0</v>
      </c>
      <c r="M712">
        <v>0</v>
      </c>
      <c r="N712">
        <v>0</v>
      </c>
      <c r="O712">
        <v>0</v>
      </c>
      <c r="P712">
        <v>0</v>
      </c>
      <c r="Q712">
        <v>0</v>
      </c>
      <c r="R712">
        <v>0</v>
      </c>
      <c r="S712">
        <v>0</v>
      </c>
      <c r="T712">
        <v>0</v>
      </c>
      <c r="U712">
        <v>0</v>
      </c>
      <c r="V712">
        <v>0</v>
      </c>
      <c r="W712">
        <v>0</v>
      </c>
      <c r="X712">
        <v>0</v>
      </c>
      <c r="Y712">
        <v>0</v>
      </c>
      <c r="Z712">
        <v>0</v>
      </c>
      <c r="AA712">
        <v>0</v>
      </c>
      <c r="AB712">
        <v>0</v>
      </c>
      <c r="AC712">
        <v>0</v>
      </c>
      <c r="AD712">
        <v>0</v>
      </c>
      <c r="AE712">
        <v>0</v>
      </c>
      <c r="AF712">
        <v>0</v>
      </c>
      <c r="AG712">
        <v>0</v>
      </c>
      <c r="AH712">
        <v>0</v>
      </c>
      <c r="AI712">
        <v>0</v>
      </c>
      <c r="AJ712">
        <v>250</v>
      </c>
      <c r="AK712">
        <v>905</v>
      </c>
      <c r="AL712">
        <v>905</v>
      </c>
      <c r="AM712">
        <v>2940</v>
      </c>
      <c r="AN712">
        <v>0</v>
      </c>
      <c r="AO712">
        <v>0</v>
      </c>
      <c r="AP712">
        <v>0</v>
      </c>
      <c r="AQ712">
        <v>0</v>
      </c>
      <c r="AR712">
        <v>0</v>
      </c>
      <c r="AS712">
        <v>0</v>
      </c>
      <c r="AT712">
        <v>0</v>
      </c>
    </row>
    <row r="713" spans="1:46" x14ac:dyDescent="0.45">
      <c r="A713" t="s">
        <v>10</v>
      </c>
      <c r="B713">
        <v>1</v>
      </c>
      <c r="C713" t="s">
        <v>577</v>
      </c>
      <c r="D713">
        <v>5423</v>
      </c>
      <c r="E713">
        <v>0</v>
      </c>
      <c r="F713">
        <v>0</v>
      </c>
      <c r="G713">
        <v>0</v>
      </c>
      <c r="H713">
        <v>0</v>
      </c>
      <c r="I713">
        <v>0</v>
      </c>
      <c r="J713">
        <v>0</v>
      </c>
      <c r="K713">
        <v>0</v>
      </c>
      <c r="L713">
        <v>0</v>
      </c>
      <c r="M713">
        <v>0</v>
      </c>
      <c r="N713">
        <v>0</v>
      </c>
      <c r="O713">
        <v>0</v>
      </c>
      <c r="P713">
        <v>0</v>
      </c>
      <c r="Q713">
        <v>0</v>
      </c>
      <c r="R713">
        <v>0</v>
      </c>
      <c r="S713">
        <v>0</v>
      </c>
      <c r="T713">
        <v>0</v>
      </c>
      <c r="U713">
        <v>0</v>
      </c>
      <c r="V713">
        <v>0</v>
      </c>
      <c r="W713">
        <v>0</v>
      </c>
      <c r="X713">
        <v>0</v>
      </c>
      <c r="Y713">
        <v>0</v>
      </c>
      <c r="Z713">
        <v>0</v>
      </c>
      <c r="AA713">
        <v>0</v>
      </c>
      <c r="AB713">
        <v>0</v>
      </c>
      <c r="AC713">
        <v>0</v>
      </c>
      <c r="AD713">
        <v>0</v>
      </c>
      <c r="AE713">
        <v>0</v>
      </c>
      <c r="AF713">
        <v>0</v>
      </c>
      <c r="AG713">
        <v>0</v>
      </c>
      <c r="AH713">
        <v>0</v>
      </c>
      <c r="AI713">
        <v>0</v>
      </c>
      <c r="AJ713">
        <v>9076</v>
      </c>
      <c r="AK713">
        <v>0</v>
      </c>
      <c r="AL713">
        <v>0</v>
      </c>
      <c r="AM713">
        <v>0</v>
      </c>
      <c r="AN713">
        <v>0</v>
      </c>
      <c r="AO713">
        <v>0</v>
      </c>
      <c r="AP713">
        <v>9031</v>
      </c>
      <c r="AQ713">
        <v>0</v>
      </c>
      <c r="AR713">
        <v>0</v>
      </c>
      <c r="AS713">
        <v>893</v>
      </c>
      <c r="AT713">
        <v>0</v>
      </c>
    </row>
    <row r="714" spans="1:46" x14ac:dyDescent="0.45">
      <c r="A714" t="s">
        <v>10</v>
      </c>
      <c r="B714">
        <v>1</v>
      </c>
      <c r="C714" t="s">
        <v>577</v>
      </c>
      <c r="D714">
        <v>5430</v>
      </c>
      <c r="E714">
        <v>0</v>
      </c>
      <c r="F714">
        <v>0</v>
      </c>
      <c r="G714">
        <v>0</v>
      </c>
      <c r="H714">
        <v>0</v>
      </c>
      <c r="I714">
        <v>0</v>
      </c>
      <c r="J714">
        <v>0</v>
      </c>
      <c r="K714">
        <v>0</v>
      </c>
      <c r="L714">
        <v>0</v>
      </c>
      <c r="M714">
        <v>0</v>
      </c>
      <c r="N714">
        <v>0</v>
      </c>
      <c r="O714">
        <v>0</v>
      </c>
      <c r="P714">
        <v>0</v>
      </c>
      <c r="Q714">
        <v>0</v>
      </c>
      <c r="R714">
        <v>0</v>
      </c>
      <c r="S714">
        <v>0</v>
      </c>
      <c r="T714">
        <v>0</v>
      </c>
      <c r="U714">
        <v>0</v>
      </c>
      <c r="V714">
        <v>0</v>
      </c>
      <c r="W714">
        <v>0</v>
      </c>
      <c r="X714">
        <v>0</v>
      </c>
      <c r="Y714">
        <v>0</v>
      </c>
      <c r="Z714">
        <v>0</v>
      </c>
      <c r="AA714">
        <v>0</v>
      </c>
      <c r="AB714">
        <v>0</v>
      </c>
      <c r="AC714">
        <v>0</v>
      </c>
      <c r="AD714">
        <v>0</v>
      </c>
      <c r="AE714">
        <v>0</v>
      </c>
      <c r="AF714">
        <v>0</v>
      </c>
      <c r="AG714">
        <v>0</v>
      </c>
      <c r="AH714">
        <v>3424</v>
      </c>
      <c r="AI714">
        <v>885</v>
      </c>
      <c r="AJ714">
        <v>3179</v>
      </c>
      <c r="AK714">
        <v>655</v>
      </c>
      <c r="AL714">
        <v>685</v>
      </c>
      <c r="AM714">
        <v>2701</v>
      </c>
      <c r="AN714">
        <v>1456</v>
      </c>
      <c r="AO714">
        <v>1426</v>
      </c>
      <c r="AP714">
        <v>1235</v>
      </c>
      <c r="AQ714">
        <v>1292</v>
      </c>
      <c r="AR714">
        <v>1914</v>
      </c>
      <c r="AS714">
        <v>2148</v>
      </c>
      <c r="AT714">
        <v>0</v>
      </c>
    </row>
    <row r="715" spans="1:46" x14ac:dyDescent="0.45">
      <c r="A715" t="s">
        <v>10</v>
      </c>
      <c r="B715">
        <v>1</v>
      </c>
      <c r="C715" t="s">
        <v>577</v>
      </c>
      <c r="D715">
        <v>5435</v>
      </c>
      <c r="E715">
        <v>0</v>
      </c>
      <c r="F715">
        <v>0</v>
      </c>
      <c r="G715">
        <v>0</v>
      </c>
      <c r="H715">
        <v>0</v>
      </c>
      <c r="I715">
        <v>0</v>
      </c>
      <c r="J715">
        <v>0</v>
      </c>
      <c r="K715">
        <v>0</v>
      </c>
      <c r="L715">
        <v>0</v>
      </c>
      <c r="M715">
        <v>0</v>
      </c>
      <c r="N715">
        <v>0</v>
      </c>
      <c r="O715">
        <v>0</v>
      </c>
      <c r="P715">
        <v>0</v>
      </c>
      <c r="Q715">
        <v>0</v>
      </c>
      <c r="R715">
        <v>0</v>
      </c>
      <c r="S715">
        <v>0</v>
      </c>
      <c r="T715">
        <v>0</v>
      </c>
      <c r="U715">
        <v>0</v>
      </c>
      <c r="V715">
        <v>0</v>
      </c>
      <c r="W715">
        <v>0</v>
      </c>
      <c r="X715">
        <v>0</v>
      </c>
      <c r="Y715">
        <v>0</v>
      </c>
      <c r="Z715">
        <v>0</v>
      </c>
      <c r="AA715">
        <v>0</v>
      </c>
      <c r="AB715">
        <v>0</v>
      </c>
      <c r="AC715">
        <v>0</v>
      </c>
      <c r="AD715">
        <v>0</v>
      </c>
      <c r="AE715">
        <v>0</v>
      </c>
      <c r="AF715">
        <v>0</v>
      </c>
      <c r="AG715">
        <v>0</v>
      </c>
      <c r="AH715">
        <v>734</v>
      </c>
      <c r="AI715">
        <v>299</v>
      </c>
      <c r="AJ715">
        <v>0</v>
      </c>
      <c r="AK715">
        <v>4413</v>
      </c>
      <c r="AL715">
        <v>0</v>
      </c>
      <c r="AM715">
        <v>1220</v>
      </c>
      <c r="AN715">
        <v>648</v>
      </c>
      <c r="AO715">
        <v>560</v>
      </c>
      <c r="AP715">
        <v>1752</v>
      </c>
      <c r="AQ715">
        <v>2095</v>
      </c>
      <c r="AR715">
        <v>763</v>
      </c>
      <c r="AS715">
        <v>1016</v>
      </c>
      <c r="AT715">
        <v>0</v>
      </c>
    </row>
    <row r="716" spans="1:46" x14ac:dyDescent="0.45">
      <c r="A716" t="s">
        <v>10</v>
      </c>
      <c r="B716">
        <v>1</v>
      </c>
      <c r="C716" t="s">
        <v>577</v>
      </c>
      <c r="D716">
        <v>5440</v>
      </c>
      <c r="E716">
        <v>0</v>
      </c>
      <c r="F716">
        <v>0</v>
      </c>
      <c r="G716">
        <v>0</v>
      </c>
      <c r="H716">
        <v>0</v>
      </c>
      <c r="I716">
        <v>0</v>
      </c>
      <c r="J716">
        <v>0</v>
      </c>
      <c r="K716">
        <v>0</v>
      </c>
      <c r="L716">
        <v>0</v>
      </c>
      <c r="M716">
        <v>0</v>
      </c>
      <c r="N716">
        <v>0</v>
      </c>
      <c r="O716">
        <v>0</v>
      </c>
      <c r="P716">
        <v>0</v>
      </c>
      <c r="Q716">
        <v>0</v>
      </c>
      <c r="R716">
        <v>0</v>
      </c>
      <c r="S716">
        <v>0</v>
      </c>
      <c r="T716">
        <v>0</v>
      </c>
      <c r="U716">
        <v>0</v>
      </c>
      <c r="V716">
        <v>0</v>
      </c>
      <c r="W716">
        <v>0</v>
      </c>
      <c r="X716">
        <v>0</v>
      </c>
      <c r="Y716">
        <v>0</v>
      </c>
      <c r="Z716">
        <v>0</v>
      </c>
      <c r="AA716">
        <v>0</v>
      </c>
      <c r="AB716">
        <v>0</v>
      </c>
      <c r="AC716">
        <v>0</v>
      </c>
      <c r="AD716">
        <v>0</v>
      </c>
      <c r="AE716">
        <v>0</v>
      </c>
      <c r="AF716">
        <v>0</v>
      </c>
      <c r="AG716">
        <v>0</v>
      </c>
      <c r="AH716">
        <v>0</v>
      </c>
      <c r="AI716">
        <v>45</v>
      </c>
      <c r="AJ716">
        <v>0</v>
      </c>
      <c r="AK716">
        <v>924</v>
      </c>
      <c r="AL716">
        <v>-389</v>
      </c>
      <c r="AM716">
        <v>1420</v>
      </c>
      <c r="AN716">
        <v>0</v>
      </c>
      <c r="AO716">
        <v>0</v>
      </c>
      <c r="AP716">
        <v>0</v>
      </c>
      <c r="AQ716">
        <v>0</v>
      </c>
      <c r="AR716">
        <v>0</v>
      </c>
      <c r="AS716">
        <v>0</v>
      </c>
      <c r="AT716">
        <v>0</v>
      </c>
    </row>
    <row r="717" spans="1:46" x14ac:dyDescent="0.45">
      <c r="A717" t="s">
        <v>10</v>
      </c>
      <c r="B717">
        <v>1</v>
      </c>
      <c r="C717" t="s">
        <v>577</v>
      </c>
      <c r="D717">
        <v>5450</v>
      </c>
      <c r="E717">
        <v>0</v>
      </c>
      <c r="F717">
        <v>0</v>
      </c>
      <c r="G717">
        <v>0</v>
      </c>
      <c r="H717">
        <v>0</v>
      </c>
      <c r="I717">
        <v>0</v>
      </c>
      <c r="J717">
        <v>0</v>
      </c>
      <c r="K717">
        <v>0</v>
      </c>
      <c r="L717">
        <v>0</v>
      </c>
      <c r="M717">
        <v>0</v>
      </c>
      <c r="N717">
        <v>0</v>
      </c>
      <c r="O717">
        <v>0</v>
      </c>
      <c r="P717">
        <v>0</v>
      </c>
      <c r="Q717">
        <v>0</v>
      </c>
      <c r="R717">
        <v>0</v>
      </c>
      <c r="S717">
        <v>0</v>
      </c>
      <c r="T717">
        <v>0</v>
      </c>
      <c r="U717">
        <v>0</v>
      </c>
      <c r="V717">
        <v>0</v>
      </c>
      <c r="W717">
        <v>0</v>
      </c>
      <c r="X717">
        <v>0</v>
      </c>
      <c r="Y717">
        <v>0</v>
      </c>
      <c r="Z717">
        <v>0</v>
      </c>
      <c r="AA717">
        <v>0</v>
      </c>
      <c r="AB717">
        <v>0</v>
      </c>
      <c r="AC717">
        <v>0</v>
      </c>
      <c r="AD717">
        <v>0</v>
      </c>
      <c r="AE717">
        <v>0</v>
      </c>
      <c r="AF717">
        <v>0</v>
      </c>
      <c r="AG717">
        <v>0</v>
      </c>
      <c r="AH717">
        <v>33</v>
      </c>
      <c r="AI717">
        <v>0</v>
      </c>
      <c r="AJ717">
        <v>273</v>
      </c>
      <c r="AK717">
        <v>57</v>
      </c>
      <c r="AL717">
        <v>148</v>
      </c>
      <c r="AM717">
        <v>30</v>
      </c>
      <c r="AN717">
        <v>0</v>
      </c>
      <c r="AO717">
        <v>159</v>
      </c>
      <c r="AP717">
        <v>233</v>
      </c>
      <c r="AQ717">
        <v>86</v>
      </c>
      <c r="AR717">
        <v>181</v>
      </c>
      <c r="AS717">
        <v>0</v>
      </c>
      <c r="AT717">
        <v>0</v>
      </c>
    </row>
    <row r="718" spans="1:46" x14ac:dyDescent="0.45">
      <c r="A718" t="s">
        <v>10</v>
      </c>
      <c r="B718">
        <v>1</v>
      </c>
      <c r="C718" t="s">
        <v>577</v>
      </c>
      <c r="D718">
        <v>5470</v>
      </c>
      <c r="E718">
        <v>0</v>
      </c>
      <c r="F718">
        <v>0</v>
      </c>
      <c r="G718">
        <v>0</v>
      </c>
      <c r="H718">
        <v>0</v>
      </c>
      <c r="I718">
        <v>0</v>
      </c>
      <c r="J718">
        <v>0</v>
      </c>
      <c r="K718">
        <v>0</v>
      </c>
      <c r="L718">
        <v>0</v>
      </c>
      <c r="M718">
        <v>0</v>
      </c>
      <c r="N718">
        <v>0</v>
      </c>
      <c r="O718">
        <v>0</v>
      </c>
      <c r="P718">
        <v>0</v>
      </c>
      <c r="Q718">
        <v>0</v>
      </c>
      <c r="R718">
        <v>0</v>
      </c>
      <c r="S718">
        <v>0</v>
      </c>
      <c r="T718">
        <v>0</v>
      </c>
      <c r="U718">
        <v>0</v>
      </c>
      <c r="V718">
        <v>0</v>
      </c>
      <c r="W718">
        <v>0</v>
      </c>
      <c r="X718">
        <v>0</v>
      </c>
      <c r="Y718">
        <v>0</v>
      </c>
      <c r="Z718">
        <v>0</v>
      </c>
      <c r="AA718">
        <v>0</v>
      </c>
      <c r="AB718">
        <v>0</v>
      </c>
      <c r="AC718">
        <v>0</v>
      </c>
      <c r="AD718">
        <v>0</v>
      </c>
      <c r="AE718">
        <v>0</v>
      </c>
      <c r="AF718">
        <v>0</v>
      </c>
      <c r="AG718">
        <v>0</v>
      </c>
      <c r="AH718">
        <v>0</v>
      </c>
      <c r="AI718">
        <v>0</v>
      </c>
      <c r="AJ718">
        <v>0</v>
      </c>
      <c r="AK718">
        <v>0</v>
      </c>
      <c r="AL718">
        <v>0</v>
      </c>
      <c r="AM718">
        <v>249</v>
      </c>
      <c r="AN718">
        <v>0</v>
      </c>
      <c r="AO718">
        <v>1502</v>
      </c>
      <c r="AP718">
        <v>0</v>
      </c>
      <c r="AQ718">
        <v>0</v>
      </c>
      <c r="AR718">
        <v>0</v>
      </c>
      <c r="AS718">
        <v>249</v>
      </c>
      <c r="AT718">
        <v>0</v>
      </c>
    </row>
    <row r="719" spans="1:46" x14ac:dyDescent="0.45">
      <c r="A719" t="s">
        <v>10</v>
      </c>
      <c r="B719">
        <v>1</v>
      </c>
      <c r="C719" t="s">
        <v>577</v>
      </c>
      <c r="D719">
        <v>5480</v>
      </c>
      <c r="E719">
        <v>0</v>
      </c>
      <c r="F719">
        <v>0</v>
      </c>
      <c r="G719">
        <v>0</v>
      </c>
      <c r="H719">
        <v>0</v>
      </c>
      <c r="I719">
        <v>0</v>
      </c>
      <c r="J719">
        <v>0</v>
      </c>
      <c r="K719">
        <v>0</v>
      </c>
      <c r="L719">
        <v>0</v>
      </c>
      <c r="M719">
        <v>0</v>
      </c>
      <c r="N719">
        <v>0</v>
      </c>
      <c r="O719">
        <v>0</v>
      </c>
      <c r="P719">
        <v>0</v>
      </c>
      <c r="Q719">
        <v>0</v>
      </c>
      <c r="R719">
        <v>0</v>
      </c>
      <c r="S719">
        <v>0</v>
      </c>
      <c r="T719">
        <v>0</v>
      </c>
      <c r="U719">
        <v>0</v>
      </c>
      <c r="V719">
        <v>0</v>
      </c>
      <c r="W719">
        <v>0</v>
      </c>
      <c r="X719">
        <v>0</v>
      </c>
      <c r="Y719">
        <v>0</v>
      </c>
      <c r="Z719">
        <v>0</v>
      </c>
      <c r="AA719">
        <v>0</v>
      </c>
      <c r="AB719">
        <v>0</v>
      </c>
      <c r="AC719">
        <v>0</v>
      </c>
      <c r="AD719">
        <v>0</v>
      </c>
      <c r="AE719">
        <v>0</v>
      </c>
      <c r="AF719">
        <v>0</v>
      </c>
      <c r="AG719">
        <v>0</v>
      </c>
      <c r="AH719">
        <v>0</v>
      </c>
      <c r="AI719">
        <v>0</v>
      </c>
      <c r="AJ719">
        <v>0</v>
      </c>
      <c r="AK719">
        <v>0</v>
      </c>
      <c r="AL719">
        <v>0</v>
      </c>
      <c r="AM719">
        <v>0</v>
      </c>
      <c r="AN719">
        <v>0</v>
      </c>
      <c r="AO719">
        <v>0</v>
      </c>
      <c r="AP719">
        <v>0</v>
      </c>
      <c r="AQ719">
        <v>0</v>
      </c>
      <c r="AR719">
        <v>0</v>
      </c>
      <c r="AS719">
        <v>2000</v>
      </c>
      <c r="AT719">
        <v>0</v>
      </c>
    </row>
    <row r="720" spans="1:46" x14ac:dyDescent="0.45">
      <c r="A720" t="s">
        <v>10</v>
      </c>
      <c r="B720">
        <v>1</v>
      </c>
      <c r="C720" t="s">
        <v>577</v>
      </c>
      <c r="D720">
        <v>5600</v>
      </c>
      <c r="E720">
        <v>0</v>
      </c>
      <c r="F720">
        <v>0</v>
      </c>
      <c r="G720">
        <v>0</v>
      </c>
      <c r="H720">
        <v>0</v>
      </c>
      <c r="I720">
        <v>0</v>
      </c>
      <c r="J720">
        <v>0</v>
      </c>
      <c r="K720">
        <v>0</v>
      </c>
      <c r="L720">
        <v>0</v>
      </c>
      <c r="M720">
        <v>0</v>
      </c>
      <c r="N720">
        <v>0</v>
      </c>
      <c r="O720">
        <v>0</v>
      </c>
      <c r="P720">
        <v>0</v>
      </c>
      <c r="Q720">
        <v>0</v>
      </c>
      <c r="R720">
        <v>0</v>
      </c>
      <c r="S720">
        <v>0</v>
      </c>
      <c r="T720">
        <v>0</v>
      </c>
      <c r="U720">
        <v>0</v>
      </c>
      <c r="V720">
        <v>0</v>
      </c>
      <c r="W720">
        <v>0</v>
      </c>
      <c r="X720">
        <v>0</v>
      </c>
      <c r="Y720">
        <v>0</v>
      </c>
      <c r="Z720">
        <v>0</v>
      </c>
      <c r="AA720">
        <v>0</v>
      </c>
      <c r="AB720">
        <v>0</v>
      </c>
      <c r="AC720">
        <v>0</v>
      </c>
      <c r="AD720">
        <v>0</v>
      </c>
      <c r="AE720">
        <v>0</v>
      </c>
      <c r="AF720">
        <v>0</v>
      </c>
      <c r="AG720">
        <v>0</v>
      </c>
      <c r="AH720">
        <v>3186</v>
      </c>
      <c r="AI720">
        <v>2609</v>
      </c>
      <c r="AJ720">
        <v>4126</v>
      </c>
      <c r="AK720">
        <v>5223</v>
      </c>
      <c r="AL720">
        <v>4591</v>
      </c>
      <c r="AM720">
        <v>5110</v>
      </c>
      <c r="AN720">
        <v>5231</v>
      </c>
      <c r="AO720">
        <v>5459</v>
      </c>
      <c r="AP720">
        <v>4199</v>
      </c>
      <c r="AQ720">
        <v>4702</v>
      </c>
      <c r="AR720">
        <v>5175</v>
      </c>
      <c r="AS720">
        <v>3211.68</v>
      </c>
      <c r="AT720">
        <v>0</v>
      </c>
    </row>
    <row r="721" spans="1:46" x14ac:dyDescent="0.45">
      <c r="A721" t="s">
        <v>10</v>
      </c>
      <c r="B721">
        <v>1</v>
      </c>
      <c r="C721" t="s">
        <v>577</v>
      </c>
      <c r="D721">
        <v>5601</v>
      </c>
      <c r="E721">
        <v>0</v>
      </c>
      <c r="F721">
        <v>0</v>
      </c>
      <c r="G721">
        <v>0</v>
      </c>
      <c r="H721">
        <v>0</v>
      </c>
      <c r="I721">
        <v>0</v>
      </c>
      <c r="J721">
        <v>0</v>
      </c>
      <c r="K721">
        <v>0</v>
      </c>
      <c r="L721">
        <v>0</v>
      </c>
      <c r="M721">
        <v>0</v>
      </c>
      <c r="N721">
        <v>0</v>
      </c>
      <c r="O721">
        <v>0</v>
      </c>
      <c r="P721">
        <v>0</v>
      </c>
      <c r="Q721">
        <v>0</v>
      </c>
      <c r="R721">
        <v>0</v>
      </c>
      <c r="S721">
        <v>0</v>
      </c>
      <c r="T721">
        <v>0</v>
      </c>
      <c r="U721">
        <v>0</v>
      </c>
      <c r="V721">
        <v>0</v>
      </c>
      <c r="W721">
        <v>0</v>
      </c>
      <c r="X721">
        <v>0</v>
      </c>
      <c r="Y721">
        <v>0</v>
      </c>
      <c r="Z721">
        <v>0</v>
      </c>
      <c r="AA721">
        <v>0</v>
      </c>
      <c r="AB721">
        <v>0</v>
      </c>
      <c r="AC721">
        <v>0</v>
      </c>
      <c r="AD721">
        <v>0</v>
      </c>
      <c r="AE721">
        <v>0</v>
      </c>
      <c r="AF721">
        <v>0</v>
      </c>
      <c r="AG721">
        <v>0</v>
      </c>
      <c r="AH721">
        <v>256</v>
      </c>
      <c r="AI721">
        <v>290</v>
      </c>
      <c r="AJ721">
        <v>362</v>
      </c>
      <c r="AK721">
        <v>468</v>
      </c>
      <c r="AL721">
        <v>312</v>
      </c>
      <c r="AM721">
        <v>531</v>
      </c>
      <c r="AN721">
        <v>451</v>
      </c>
      <c r="AO721">
        <v>468</v>
      </c>
      <c r="AP721">
        <v>360</v>
      </c>
      <c r="AQ721">
        <v>405</v>
      </c>
      <c r="AR721">
        <v>466</v>
      </c>
      <c r="AS721">
        <v>301.79000000000002</v>
      </c>
      <c r="AT721">
        <v>0</v>
      </c>
    </row>
    <row r="722" spans="1:46" x14ac:dyDescent="0.45">
      <c r="A722" t="s">
        <v>10</v>
      </c>
      <c r="B722">
        <v>1</v>
      </c>
      <c r="C722" t="s">
        <v>577</v>
      </c>
      <c r="D722">
        <v>5800</v>
      </c>
      <c r="E722">
        <v>0</v>
      </c>
      <c r="F722">
        <v>0</v>
      </c>
      <c r="G722">
        <v>0</v>
      </c>
      <c r="H722">
        <v>0</v>
      </c>
      <c r="I722">
        <v>0</v>
      </c>
      <c r="J722">
        <v>0</v>
      </c>
      <c r="K722">
        <v>0</v>
      </c>
      <c r="L722">
        <v>0</v>
      </c>
      <c r="M722">
        <v>0</v>
      </c>
      <c r="N722">
        <v>0</v>
      </c>
      <c r="O722">
        <v>0</v>
      </c>
      <c r="P722">
        <v>0</v>
      </c>
      <c r="Q722">
        <v>0</v>
      </c>
      <c r="R722">
        <v>0</v>
      </c>
      <c r="S722">
        <v>0</v>
      </c>
      <c r="T722">
        <v>0</v>
      </c>
      <c r="U722">
        <v>0</v>
      </c>
      <c r="V722">
        <v>0</v>
      </c>
      <c r="W722">
        <v>0</v>
      </c>
      <c r="X722">
        <v>0</v>
      </c>
      <c r="Y722">
        <v>0</v>
      </c>
      <c r="Z722">
        <v>0</v>
      </c>
      <c r="AA722">
        <v>0</v>
      </c>
      <c r="AB722">
        <v>0</v>
      </c>
      <c r="AC722">
        <v>0</v>
      </c>
      <c r="AD722">
        <v>0</v>
      </c>
      <c r="AE722">
        <v>0</v>
      </c>
      <c r="AF722">
        <v>0</v>
      </c>
      <c r="AG722">
        <v>0</v>
      </c>
      <c r="AH722">
        <v>12830</v>
      </c>
      <c r="AI722">
        <v>13742</v>
      </c>
      <c r="AJ722">
        <v>15501</v>
      </c>
      <c r="AK722">
        <v>13680</v>
      </c>
      <c r="AL722">
        <v>14368</v>
      </c>
      <c r="AM722">
        <v>14613</v>
      </c>
      <c r="AN722">
        <v>12505</v>
      </c>
      <c r="AO722">
        <v>15262</v>
      </c>
      <c r="AP722">
        <v>14596</v>
      </c>
      <c r="AQ722">
        <v>14658</v>
      </c>
      <c r="AR722">
        <v>15003</v>
      </c>
      <c r="AS722">
        <v>13692.28</v>
      </c>
      <c r="AT722">
        <v>0</v>
      </c>
    </row>
    <row r="723" spans="1:46" x14ac:dyDescent="0.45">
      <c r="A723" t="s">
        <v>10</v>
      </c>
      <c r="B723">
        <v>1</v>
      </c>
      <c r="C723" t="s">
        <v>577</v>
      </c>
      <c r="D723">
        <v>5801</v>
      </c>
      <c r="E723">
        <v>0</v>
      </c>
      <c r="F723">
        <v>0</v>
      </c>
      <c r="G723">
        <v>0</v>
      </c>
      <c r="H723">
        <v>0</v>
      </c>
      <c r="I723">
        <v>0</v>
      </c>
      <c r="J723">
        <v>0</v>
      </c>
      <c r="K723">
        <v>0</v>
      </c>
      <c r="L723">
        <v>0</v>
      </c>
      <c r="M723">
        <v>0</v>
      </c>
      <c r="N723">
        <v>0</v>
      </c>
      <c r="O723">
        <v>0</v>
      </c>
      <c r="P723">
        <v>0</v>
      </c>
      <c r="Q723">
        <v>0</v>
      </c>
      <c r="R723">
        <v>0</v>
      </c>
      <c r="S723">
        <v>0</v>
      </c>
      <c r="T723">
        <v>0</v>
      </c>
      <c r="U723">
        <v>0</v>
      </c>
      <c r="V723">
        <v>0</v>
      </c>
      <c r="W723">
        <v>0</v>
      </c>
      <c r="X723">
        <v>0</v>
      </c>
      <c r="Y723">
        <v>0</v>
      </c>
      <c r="Z723">
        <v>0</v>
      </c>
      <c r="AA723">
        <v>0</v>
      </c>
      <c r="AB723">
        <v>0</v>
      </c>
      <c r="AC723">
        <v>0</v>
      </c>
      <c r="AD723">
        <v>0</v>
      </c>
      <c r="AE723">
        <v>0</v>
      </c>
      <c r="AF723">
        <v>0</v>
      </c>
      <c r="AG723">
        <v>0</v>
      </c>
      <c r="AH723">
        <v>1321</v>
      </c>
      <c r="AI723">
        <v>1362</v>
      </c>
      <c r="AJ723">
        <v>1609</v>
      </c>
      <c r="AK723">
        <v>1402</v>
      </c>
      <c r="AL723">
        <v>1470</v>
      </c>
      <c r="AM723">
        <v>1519</v>
      </c>
      <c r="AN723">
        <v>1275</v>
      </c>
      <c r="AO723">
        <v>1586</v>
      </c>
      <c r="AP723">
        <v>1523</v>
      </c>
      <c r="AQ723">
        <v>1517</v>
      </c>
      <c r="AR723">
        <v>1561</v>
      </c>
      <c r="AS723">
        <v>1494.99</v>
      </c>
      <c r="AT723">
        <v>0</v>
      </c>
    </row>
    <row r="724" spans="1:46" x14ac:dyDescent="0.45">
      <c r="A724" t="s">
        <v>10</v>
      </c>
      <c r="B724">
        <v>1</v>
      </c>
      <c r="C724" t="s">
        <v>577</v>
      </c>
      <c r="D724">
        <v>5818</v>
      </c>
      <c r="E724">
        <v>0</v>
      </c>
      <c r="F724">
        <v>0</v>
      </c>
      <c r="G724">
        <v>0</v>
      </c>
      <c r="H724">
        <v>0</v>
      </c>
      <c r="I724">
        <v>0</v>
      </c>
      <c r="J724">
        <v>0</v>
      </c>
      <c r="K724">
        <v>0</v>
      </c>
      <c r="L724">
        <v>0</v>
      </c>
      <c r="M724">
        <v>0</v>
      </c>
      <c r="N724">
        <v>0</v>
      </c>
      <c r="O724">
        <v>0</v>
      </c>
      <c r="P724">
        <v>0</v>
      </c>
      <c r="Q724">
        <v>0</v>
      </c>
      <c r="R724">
        <v>0</v>
      </c>
      <c r="S724">
        <v>0</v>
      </c>
      <c r="T724">
        <v>0</v>
      </c>
      <c r="U724">
        <v>0</v>
      </c>
      <c r="V724">
        <v>0</v>
      </c>
      <c r="W724">
        <v>0</v>
      </c>
      <c r="X724">
        <v>0</v>
      </c>
      <c r="Y724">
        <v>0</v>
      </c>
      <c r="Z724">
        <v>0</v>
      </c>
      <c r="AA724">
        <v>0</v>
      </c>
      <c r="AB724">
        <v>0</v>
      </c>
      <c r="AC724">
        <v>0</v>
      </c>
      <c r="AD724">
        <v>0</v>
      </c>
      <c r="AE724">
        <v>0</v>
      </c>
      <c r="AF724">
        <v>0</v>
      </c>
      <c r="AG724">
        <v>0</v>
      </c>
      <c r="AH724">
        <v>0</v>
      </c>
      <c r="AI724">
        <v>218</v>
      </c>
      <c r="AJ724">
        <v>603</v>
      </c>
      <c r="AK724">
        <v>351</v>
      </c>
      <c r="AL724">
        <v>0</v>
      </c>
      <c r="AM724">
        <v>106</v>
      </c>
      <c r="AN724">
        <v>104</v>
      </c>
      <c r="AO724">
        <v>0</v>
      </c>
      <c r="AP724">
        <v>0</v>
      </c>
      <c r="AQ724">
        <v>470</v>
      </c>
      <c r="AR724">
        <v>96</v>
      </c>
      <c r="AS724">
        <v>52</v>
      </c>
      <c r="AT724">
        <v>0</v>
      </c>
    </row>
    <row r="725" spans="1:46" x14ac:dyDescent="0.45">
      <c r="A725" t="s">
        <v>10</v>
      </c>
      <c r="B725">
        <v>1</v>
      </c>
      <c r="C725" t="s">
        <v>577</v>
      </c>
      <c r="D725">
        <v>5819</v>
      </c>
      <c r="E725">
        <v>0</v>
      </c>
      <c r="F725">
        <v>0</v>
      </c>
      <c r="G725">
        <v>0</v>
      </c>
      <c r="H725">
        <v>0</v>
      </c>
      <c r="I725">
        <v>0</v>
      </c>
      <c r="J725">
        <v>0</v>
      </c>
      <c r="K725">
        <v>0</v>
      </c>
      <c r="L725">
        <v>0</v>
      </c>
      <c r="M725">
        <v>0</v>
      </c>
      <c r="N725">
        <v>0</v>
      </c>
      <c r="O725">
        <v>0</v>
      </c>
      <c r="P725">
        <v>0</v>
      </c>
      <c r="Q725">
        <v>0</v>
      </c>
      <c r="R725">
        <v>0</v>
      </c>
      <c r="S725">
        <v>0</v>
      </c>
      <c r="T725">
        <v>0</v>
      </c>
      <c r="U725">
        <v>0</v>
      </c>
      <c r="V725">
        <v>0</v>
      </c>
      <c r="W725">
        <v>0</v>
      </c>
      <c r="X725">
        <v>0</v>
      </c>
      <c r="Y725">
        <v>0</v>
      </c>
      <c r="Z725">
        <v>0</v>
      </c>
      <c r="AA725">
        <v>0</v>
      </c>
      <c r="AB725">
        <v>0</v>
      </c>
      <c r="AC725">
        <v>0</v>
      </c>
      <c r="AD725">
        <v>0</v>
      </c>
      <c r="AE725">
        <v>0</v>
      </c>
      <c r="AF725">
        <v>0</v>
      </c>
      <c r="AG725">
        <v>0</v>
      </c>
      <c r="AH725">
        <v>0</v>
      </c>
      <c r="AI725">
        <v>75</v>
      </c>
      <c r="AJ725">
        <v>0</v>
      </c>
      <c r="AK725">
        <v>149</v>
      </c>
      <c r="AL725">
        <v>75</v>
      </c>
      <c r="AM725">
        <v>75</v>
      </c>
      <c r="AN725">
        <v>83</v>
      </c>
      <c r="AO725">
        <v>44</v>
      </c>
      <c r="AP725">
        <v>60</v>
      </c>
      <c r="AQ725">
        <v>60</v>
      </c>
      <c r="AR725">
        <v>0</v>
      </c>
      <c r="AS725">
        <v>179</v>
      </c>
      <c r="AT725">
        <v>0</v>
      </c>
    </row>
    <row r="726" spans="1:46" x14ac:dyDescent="0.45">
      <c r="A726" t="s">
        <v>10</v>
      </c>
      <c r="B726">
        <v>1</v>
      </c>
      <c r="C726" t="s">
        <v>577</v>
      </c>
      <c r="D726">
        <v>5820</v>
      </c>
      <c r="E726">
        <v>0</v>
      </c>
      <c r="F726">
        <v>0</v>
      </c>
      <c r="G726">
        <v>0</v>
      </c>
      <c r="H726">
        <v>0</v>
      </c>
      <c r="I726">
        <v>0</v>
      </c>
      <c r="J726">
        <v>0</v>
      </c>
      <c r="K726">
        <v>0</v>
      </c>
      <c r="L726">
        <v>0</v>
      </c>
      <c r="M726">
        <v>0</v>
      </c>
      <c r="N726">
        <v>0</v>
      </c>
      <c r="O726">
        <v>0</v>
      </c>
      <c r="P726">
        <v>0</v>
      </c>
      <c r="Q726">
        <v>0</v>
      </c>
      <c r="R726">
        <v>0</v>
      </c>
      <c r="S726">
        <v>0</v>
      </c>
      <c r="T726">
        <v>0</v>
      </c>
      <c r="U726">
        <v>0</v>
      </c>
      <c r="V726">
        <v>0</v>
      </c>
      <c r="W726">
        <v>0</v>
      </c>
      <c r="X726">
        <v>0</v>
      </c>
      <c r="Y726">
        <v>0</v>
      </c>
      <c r="Z726">
        <v>0</v>
      </c>
      <c r="AA726">
        <v>0</v>
      </c>
      <c r="AB726">
        <v>0</v>
      </c>
      <c r="AC726">
        <v>0</v>
      </c>
      <c r="AD726">
        <v>0</v>
      </c>
      <c r="AE726">
        <v>0</v>
      </c>
      <c r="AF726">
        <v>0</v>
      </c>
      <c r="AG726">
        <v>0</v>
      </c>
      <c r="AH726">
        <v>-180</v>
      </c>
      <c r="AI726">
        <v>4163</v>
      </c>
      <c r="AJ726">
        <v>1544</v>
      </c>
      <c r="AK726">
        <v>845</v>
      </c>
      <c r="AL726">
        <v>374</v>
      </c>
      <c r="AM726">
        <v>891</v>
      </c>
      <c r="AN726">
        <v>134</v>
      </c>
      <c r="AO726">
        <v>2460</v>
      </c>
      <c r="AP726">
        <v>2707</v>
      </c>
      <c r="AQ726">
        <v>1510</v>
      </c>
      <c r="AR726">
        <v>494</v>
      </c>
      <c r="AS726">
        <v>3558</v>
      </c>
      <c r="AT726">
        <v>0</v>
      </c>
    </row>
    <row r="727" spans="1:46" x14ac:dyDescent="0.45">
      <c r="A727" t="s">
        <v>10</v>
      </c>
      <c r="B727">
        <v>1</v>
      </c>
      <c r="C727" t="s">
        <v>577</v>
      </c>
      <c r="D727">
        <v>5821</v>
      </c>
      <c r="E727">
        <v>0</v>
      </c>
      <c r="F727">
        <v>0</v>
      </c>
      <c r="G727">
        <v>0</v>
      </c>
      <c r="H727">
        <v>0</v>
      </c>
      <c r="I727">
        <v>0</v>
      </c>
      <c r="J727">
        <v>0</v>
      </c>
      <c r="K727">
        <v>0</v>
      </c>
      <c r="L727">
        <v>0</v>
      </c>
      <c r="M727">
        <v>0</v>
      </c>
      <c r="N727">
        <v>0</v>
      </c>
      <c r="O727">
        <v>0</v>
      </c>
      <c r="P727">
        <v>0</v>
      </c>
      <c r="Q727">
        <v>0</v>
      </c>
      <c r="R727">
        <v>0</v>
      </c>
      <c r="S727">
        <v>0</v>
      </c>
      <c r="T727">
        <v>0</v>
      </c>
      <c r="U727">
        <v>0</v>
      </c>
      <c r="V727">
        <v>0</v>
      </c>
      <c r="W727">
        <v>0</v>
      </c>
      <c r="X727">
        <v>0</v>
      </c>
      <c r="Y727">
        <v>0</v>
      </c>
      <c r="Z727">
        <v>0</v>
      </c>
      <c r="AA727">
        <v>0</v>
      </c>
      <c r="AB727">
        <v>0</v>
      </c>
      <c r="AC727">
        <v>0</v>
      </c>
      <c r="AD727">
        <v>0</v>
      </c>
      <c r="AE727">
        <v>0</v>
      </c>
      <c r="AF727">
        <v>0</v>
      </c>
      <c r="AG727">
        <v>0</v>
      </c>
      <c r="AH727">
        <v>0</v>
      </c>
      <c r="AI727">
        <v>0</v>
      </c>
      <c r="AJ727">
        <v>832</v>
      </c>
      <c r="AK727">
        <v>0</v>
      </c>
      <c r="AL727">
        <v>0</v>
      </c>
      <c r="AM727">
        <v>0</v>
      </c>
      <c r="AN727">
        <v>0</v>
      </c>
      <c r="AO727">
        <v>1204</v>
      </c>
      <c r="AP727">
        <v>64</v>
      </c>
      <c r="AQ727">
        <v>0</v>
      </c>
      <c r="AR727">
        <v>0</v>
      </c>
      <c r="AS727">
        <v>0</v>
      </c>
      <c r="AT727">
        <v>0</v>
      </c>
    </row>
    <row r="728" spans="1:46" x14ac:dyDescent="0.45">
      <c r="A728" t="s">
        <v>10</v>
      </c>
      <c r="B728">
        <v>1</v>
      </c>
      <c r="C728" t="s">
        <v>577</v>
      </c>
      <c r="D728">
        <v>5822</v>
      </c>
      <c r="E728">
        <v>0</v>
      </c>
      <c r="F728">
        <v>0</v>
      </c>
      <c r="G728">
        <v>0</v>
      </c>
      <c r="H728">
        <v>0</v>
      </c>
      <c r="I728">
        <v>0</v>
      </c>
      <c r="J728">
        <v>0</v>
      </c>
      <c r="K728">
        <v>0</v>
      </c>
      <c r="L728">
        <v>0</v>
      </c>
      <c r="M728">
        <v>0</v>
      </c>
      <c r="N728">
        <v>0</v>
      </c>
      <c r="O728">
        <v>0</v>
      </c>
      <c r="P728">
        <v>0</v>
      </c>
      <c r="Q728">
        <v>0</v>
      </c>
      <c r="R728">
        <v>0</v>
      </c>
      <c r="S728">
        <v>0</v>
      </c>
      <c r="T728">
        <v>0</v>
      </c>
      <c r="U728">
        <v>0</v>
      </c>
      <c r="V728">
        <v>0</v>
      </c>
      <c r="W728">
        <v>0</v>
      </c>
      <c r="X728">
        <v>0</v>
      </c>
      <c r="Y728">
        <v>0</v>
      </c>
      <c r="Z728">
        <v>0</v>
      </c>
      <c r="AA728">
        <v>0</v>
      </c>
      <c r="AB728">
        <v>0</v>
      </c>
      <c r="AC728">
        <v>0</v>
      </c>
      <c r="AD728">
        <v>0</v>
      </c>
      <c r="AE728">
        <v>0</v>
      </c>
      <c r="AF728">
        <v>0</v>
      </c>
      <c r="AG728">
        <v>0</v>
      </c>
      <c r="AH728">
        <v>917</v>
      </c>
      <c r="AI728">
        <v>917</v>
      </c>
      <c r="AJ728">
        <v>917</v>
      </c>
      <c r="AK728">
        <v>917</v>
      </c>
      <c r="AL728">
        <v>917</v>
      </c>
      <c r="AM728">
        <v>917</v>
      </c>
      <c r="AN728">
        <v>917</v>
      </c>
      <c r="AO728">
        <v>917</v>
      </c>
      <c r="AP728">
        <v>917</v>
      </c>
      <c r="AQ728">
        <v>917</v>
      </c>
      <c r="AR728">
        <v>917</v>
      </c>
      <c r="AS728">
        <v>913</v>
      </c>
      <c r="AT728">
        <v>0</v>
      </c>
    </row>
    <row r="729" spans="1:46" x14ac:dyDescent="0.45">
      <c r="A729" t="s">
        <v>10</v>
      </c>
      <c r="B729">
        <v>1</v>
      </c>
      <c r="C729" t="s">
        <v>577</v>
      </c>
      <c r="D729">
        <v>5905</v>
      </c>
      <c r="E729">
        <v>0</v>
      </c>
      <c r="F729">
        <v>0</v>
      </c>
      <c r="G729">
        <v>0</v>
      </c>
      <c r="H729">
        <v>0</v>
      </c>
      <c r="I729">
        <v>0</v>
      </c>
      <c r="J729">
        <v>0</v>
      </c>
      <c r="K729">
        <v>0</v>
      </c>
      <c r="L729">
        <v>0</v>
      </c>
      <c r="M729">
        <v>0</v>
      </c>
      <c r="N729">
        <v>0</v>
      </c>
      <c r="O729">
        <v>0</v>
      </c>
      <c r="P729">
        <v>0</v>
      </c>
      <c r="Q729">
        <v>0</v>
      </c>
      <c r="R729">
        <v>0</v>
      </c>
      <c r="S729">
        <v>0</v>
      </c>
      <c r="T729">
        <v>0</v>
      </c>
      <c r="U729">
        <v>0</v>
      </c>
      <c r="V729">
        <v>0</v>
      </c>
      <c r="W729">
        <v>0</v>
      </c>
      <c r="X729">
        <v>0</v>
      </c>
      <c r="Y729">
        <v>0</v>
      </c>
      <c r="Z729">
        <v>0</v>
      </c>
      <c r="AA729">
        <v>0</v>
      </c>
      <c r="AB729">
        <v>0</v>
      </c>
      <c r="AC729">
        <v>0</v>
      </c>
      <c r="AD729">
        <v>0</v>
      </c>
      <c r="AE729">
        <v>0</v>
      </c>
      <c r="AF729">
        <v>0</v>
      </c>
      <c r="AG729">
        <v>0</v>
      </c>
      <c r="AH729">
        <v>417</v>
      </c>
      <c r="AI729">
        <v>417</v>
      </c>
      <c r="AJ729">
        <v>417</v>
      </c>
      <c r="AK729">
        <v>417</v>
      </c>
      <c r="AL729">
        <v>417</v>
      </c>
      <c r="AM729">
        <v>417</v>
      </c>
      <c r="AN729">
        <v>417</v>
      </c>
      <c r="AO729">
        <v>417</v>
      </c>
      <c r="AP729">
        <v>417</v>
      </c>
      <c r="AQ729">
        <v>417</v>
      </c>
      <c r="AR729">
        <v>417</v>
      </c>
      <c r="AS729">
        <v>413</v>
      </c>
      <c r="AT729">
        <v>0</v>
      </c>
    </row>
    <row r="730" spans="1:46" x14ac:dyDescent="0.45">
      <c r="A730" t="s">
        <v>10</v>
      </c>
      <c r="B730">
        <v>1</v>
      </c>
      <c r="C730" t="s">
        <v>577</v>
      </c>
      <c r="D730">
        <v>5980</v>
      </c>
      <c r="E730">
        <v>0</v>
      </c>
      <c r="F730">
        <v>0</v>
      </c>
      <c r="G730">
        <v>0</v>
      </c>
      <c r="H730">
        <v>0</v>
      </c>
      <c r="I730">
        <v>0</v>
      </c>
      <c r="J730">
        <v>0</v>
      </c>
      <c r="K730">
        <v>0</v>
      </c>
      <c r="L730">
        <v>0</v>
      </c>
      <c r="M730">
        <v>0</v>
      </c>
      <c r="N730">
        <v>0</v>
      </c>
      <c r="O730">
        <v>0</v>
      </c>
      <c r="P730">
        <v>0</v>
      </c>
      <c r="Q730">
        <v>0</v>
      </c>
      <c r="R730">
        <v>0</v>
      </c>
      <c r="S730">
        <v>0</v>
      </c>
      <c r="T730">
        <v>0</v>
      </c>
      <c r="U730">
        <v>0</v>
      </c>
      <c r="V730">
        <v>0</v>
      </c>
      <c r="W730">
        <v>0</v>
      </c>
      <c r="X730">
        <v>0</v>
      </c>
      <c r="Y730">
        <v>0</v>
      </c>
      <c r="Z730">
        <v>0</v>
      </c>
      <c r="AA730">
        <v>0</v>
      </c>
      <c r="AB730">
        <v>0</v>
      </c>
      <c r="AC730">
        <v>0</v>
      </c>
      <c r="AD730">
        <v>0</v>
      </c>
      <c r="AE730">
        <v>0</v>
      </c>
      <c r="AF730">
        <v>0</v>
      </c>
      <c r="AG730">
        <v>0</v>
      </c>
      <c r="AH730">
        <v>0</v>
      </c>
      <c r="AI730">
        <v>0</v>
      </c>
      <c r="AJ730">
        <v>34493</v>
      </c>
      <c r="AK730">
        <v>0</v>
      </c>
      <c r="AL730">
        <v>0</v>
      </c>
      <c r="AM730">
        <v>0</v>
      </c>
      <c r="AN730">
        <v>0</v>
      </c>
      <c r="AO730">
        <v>0</v>
      </c>
      <c r="AP730">
        <v>0</v>
      </c>
      <c r="AQ730">
        <v>0</v>
      </c>
      <c r="AR730">
        <v>0</v>
      </c>
      <c r="AS730">
        <v>0</v>
      </c>
      <c r="AT730">
        <v>0</v>
      </c>
    </row>
    <row r="731" spans="1:46" x14ac:dyDescent="0.45">
      <c r="A731" t="s">
        <v>10</v>
      </c>
      <c r="B731">
        <v>1</v>
      </c>
      <c r="C731" t="s">
        <v>577</v>
      </c>
      <c r="D731">
        <v>6000</v>
      </c>
      <c r="E731">
        <v>0</v>
      </c>
      <c r="F731">
        <v>0</v>
      </c>
      <c r="G731">
        <v>0</v>
      </c>
      <c r="H731">
        <v>0</v>
      </c>
      <c r="I731">
        <v>0</v>
      </c>
      <c r="J731">
        <v>0</v>
      </c>
      <c r="K731">
        <v>0</v>
      </c>
      <c r="L731">
        <v>0</v>
      </c>
      <c r="M731">
        <v>0</v>
      </c>
      <c r="N731">
        <v>0</v>
      </c>
      <c r="O731">
        <v>0</v>
      </c>
      <c r="P731">
        <v>0</v>
      </c>
      <c r="Q731">
        <v>0</v>
      </c>
      <c r="R731">
        <v>0</v>
      </c>
      <c r="S731">
        <v>0</v>
      </c>
      <c r="T731">
        <v>0</v>
      </c>
      <c r="U731">
        <v>0</v>
      </c>
      <c r="V731">
        <v>0</v>
      </c>
      <c r="W731">
        <v>0</v>
      </c>
      <c r="X731">
        <v>0</v>
      </c>
      <c r="Y731">
        <v>0</v>
      </c>
      <c r="Z731">
        <v>0</v>
      </c>
      <c r="AA731">
        <v>0</v>
      </c>
      <c r="AB731">
        <v>0</v>
      </c>
      <c r="AC731">
        <v>0</v>
      </c>
      <c r="AD731">
        <v>0</v>
      </c>
      <c r="AE731">
        <v>0</v>
      </c>
      <c r="AF731">
        <v>0</v>
      </c>
      <c r="AG731">
        <v>0</v>
      </c>
      <c r="AH731">
        <v>131</v>
      </c>
      <c r="AI731">
        <v>26718</v>
      </c>
      <c r="AJ731">
        <v>23957</v>
      </c>
      <c r="AK731">
        <v>66977</v>
      </c>
      <c r="AL731">
        <v>5015</v>
      </c>
      <c r="AM731">
        <v>-189</v>
      </c>
      <c r="AN731">
        <v>202</v>
      </c>
      <c r="AO731">
        <v>2189</v>
      </c>
      <c r="AP731">
        <v>0</v>
      </c>
      <c r="AQ731">
        <v>0</v>
      </c>
      <c r="AR731">
        <v>0</v>
      </c>
      <c r="AS731">
        <v>0</v>
      </c>
      <c r="AT731">
        <v>0</v>
      </c>
    </row>
    <row r="732" spans="1:46" x14ac:dyDescent="0.45">
      <c r="A732" t="s">
        <v>10</v>
      </c>
      <c r="B732">
        <v>1</v>
      </c>
      <c r="C732" t="s">
        <v>577</v>
      </c>
      <c r="D732">
        <v>6002</v>
      </c>
      <c r="E732">
        <v>0</v>
      </c>
      <c r="F732">
        <v>0</v>
      </c>
      <c r="G732">
        <v>0</v>
      </c>
      <c r="H732">
        <v>0</v>
      </c>
      <c r="I732">
        <v>0</v>
      </c>
      <c r="J732">
        <v>0</v>
      </c>
      <c r="K732">
        <v>0</v>
      </c>
      <c r="L732">
        <v>0</v>
      </c>
      <c r="M732">
        <v>0</v>
      </c>
      <c r="N732">
        <v>0</v>
      </c>
      <c r="O732">
        <v>0</v>
      </c>
      <c r="P732">
        <v>0</v>
      </c>
      <c r="Q732">
        <v>0</v>
      </c>
      <c r="R732">
        <v>0</v>
      </c>
      <c r="S732">
        <v>0</v>
      </c>
      <c r="T732">
        <v>0</v>
      </c>
      <c r="U732">
        <v>0</v>
      </c>
      <c r="V732">
        <v>0</v>
      </c>
      <c r="W732">
        <v>0</v>
      </c>
      <c r="X732">
        <v>0</v>
      </c>
      <c r="Y732">
        <v>0</v>
      </c>
      <c r="Z732">
        <v>0</v>
      </c>
      <c r="AA732">
        <v>0</v>
      </c>
      <c r="AB732">
        <v>0</v>
      </c>
      <c r="AC732">
        <v>0</v>
      </c>
      <c r="AD732">
        <v>0</v>
      </c>
      <c r="AE732">
        <v>0</v>
      </c>
      <c r="AF732">
        <v>0</v>
      </c>
      <c r="AG732">
        <v>0</v>
      </c>
      <c r="AH732">
        <v>3874</v>
      </c>
      <c r="AI732">
        <v>5618</v>
      </c>
      <c r="AJ732">
        <v>6169</v>
      </c>
      <c r="AK732">
        <v>22274</v>
      </c>
      <c r="AL732">
        <v>4065</v>
      </c>
      <c r="AM732">
        <v>0</v>
      </c>
      <c r="AN732">
        <v>0</v>
      </c>
      <c r="AO732">
        <v>0</v>
      </c>
      <c r="AP732">
        <v>0</v>
      </c>
      <c r="AQ732">
        <v>0</v>
      </c>
      <c r="AR732">
        <v>0</v>
      </c>
      <c r="AS732">
        <v>0</v>
      </c>
      <c r="AT732">
        <v>0</v>
      </c>
    </row>
    <row r="733" spans="1:46" x14ac:dyDescent="0.45">
      <c r="A733" t="s">
        <v>10</v>
      </c>
      <c r="B733">
        <v>1</v>
      </c>
      <c r="C733" t="s">
        <v>577</v>
      </c>
      <c r="D733">
        <v>6050</v>
      </c>
      <c r="E733">
        <v>0</v>
      </c>
      <c r="F733">
        <v>0</v>
      </c>
      <c r="G733">
        <v>0</v>
      </c>
      <c r="H733">
        <v>0</v>
      </c>
      <c r="I733">
        <v>0</v>
      </c>
      <c r="J733">
        <v>0</v>
      </c>
      <c r="K733">
        <v>0</v>
      </c>
      <c r="L733">
        <v>0</v>
      </c>
      <c r="M733">
        <v>0</v>
      </c>
      <c r="N733">
        <v>0</v>
      </c>
      <c r="O733">
        <v>0</v>
      </c>
      <c r="P733">
        <v>0</v>
      </c>
      <c r="Q733">
        <v>0</v>
      </c>
      <c r="R733">
        <v>0</v>
      </c>
      <c r="S733">
        <v>0</v>
      </c>
      <c r="T733">
        <v>0</v>
      </c>
      <c r="U733">
        <v>0</v>
      </c>
      <c r="V733">
        <v>0</v>
      </c>
      <c r="W733">
        <v>0</v>
      </c>
      <c r="X733">
        <v>0</v>
      </c>
      <c r="Y733">
        <v>0</v>
      </c>
      <c r="Z733">
        <v>0</v>
      </c>
      <c r="AA733">
        <v>0</v>
      </c>
      <c r="AB733">
        <v>0</v>
      </c>
      <c r="AC733">
        <v>0</v>
      </c>
      <c r="AD733">
        <v>0</v>
      </c>
      <c r="AE733">
        <v>0</v>
      </c>
      <c r="AF733">
        <v>0</v>
      </c>
      <c r="AG733">
        <v>0</v>
      </c>
      <c r="AH733">
        <v>0</v>
      </c>
      <c r="AI733">
        <v>0</v>
      </c>
      <c r="AJ733">
        <v>0</v>
      </c>
      <c r="AK733">
        <v>0</v>
      </c>
      <c r="AL733">
        <v>0</v>
      </c>
      <c r="AM733">
        <v>4045</v>
      </c>
      <c r="AN733">
        <v>0</v>
      </c>
      <c r="AO733">
        <v>5943</v>
      </c>
      <c r="AP733">
        <v>0</v>
      </c>
      <c r="AQ733">
        <v>3650</v>
      </c>
      <c r="AR733">
        <v>7800</v>
      </c>
      <c r="AS733">
        <v>8562</v>
      </c>
      <c r="AT733">
        <v>0</v>
      </c>
    </row>
    <row r="734" spans="1:46" x14ac:dyDescent="0.45">
      <c r="A734" t="s">
        <v>10</v>
      </c>
      <c r="B734">
        <v>1</v>
      </c>
      <c r="C734" t="s">
        <v>577</v>
      </c>
      <c r="D734">
        <v>6055</v>
      </c>
      <c r="E734">
        <v>0</v>
      </c>
      <c r="F734">
        <v>0</v>
      </c>
      <c r="G734">
        <v>0</v>
      </c>
      <c r="H734">
        <v>0</v>
      </c>
      <c r="I734">
        <v>0</v>
      </c>
      <c r="J734">
        <v>0</v>
      </c>
      <c r="K734">
        <v>0</v>
      </c>
      <c r="L734">
        <v>0</v>
      </c>
      <c r="M734">
        <v>0</v>
      </c>
      <c r="N734">
        <v>0</v>
      </c>
      <c r="O734">
        <v>0</v>
      </c>
      <c r="P734">
        <v>0</v>
      </c>
      <c r="Q734">
        <v>0</v>
      </c>
      <c r="R734">
        <v>0</v>
      </c>
      <c r="S734">
        <v>0</v>
      </c>
      <c r="T734">
        <v>0</v>
      </c>
      <c r="U734">
        <v>0</v>
      </c>
      <c r="V734">
        <v>0</v>
      </c>
      <c r="W734">
        <v>0</v>
      </c>
      <c r="X734">
        <v>0</v>
      </c>
      <c r="Y734">
        <v>0</v>
      </c>
      <c r="Z734">
        <v>0</v>
      </c>
      <c r="AA734">
        <v>0</v>
      </c>
      <c r="AB734">
        <v>0</v>
      </c>
      <c r="AC734">
        <v>0</v>
      </c>
      <c r="AD734">
        <v>0</v>
      </c>
      <c r="AE734">
        <v>0</v>
      </c>
      <c r="AF734">
        <v>0</v>
      </c>
      <c r="AG734">
        <v>0</v>
      </c>
      <c r="AH734">
        <v>0</v>
      </c>
      <c r="AI734">
        <v>0</v>
      </c>
      <c r="AJ734">
        <v>0</v>
      </c>
      <c r="AK734">
        <v>0</v>
      </c>
      <c r="AL734">
        <v>0</v>
      </c>
      <c r="AM734">
        <v>0</v>
      </c>
      <c r="AN734">
        <v>0</v>
      </c>
      <c r="AO734">
        <v>2661</v>
      </c>
      <c r="AP734">
        <v>1878</v>
      </c>
      <c r="AQ734">
        <v>361</v>
      </c>
      <c r="AR734">
        <v>0</v>
      </c>
      <c r="AS734">
        <v>100</v>
      </c>
      <c r="AT734">
        <v>0</v>
      </c>
    </row>
    <row r="735" spans="1:46" x14ac:dyDescent="0.45">
      <c r="A735" t="s">
        <v>10</v>
      </c>
      <c r="B735">
        <v>1</v>
      </c>
      <c r="C735" t="s">
        <v>577</v>
      </c>
      <c r="D735">
        <v>6070</v>
      </c>
      <c r="E735">
        <v>0</v>
      </c>
      <c r="F735">
        <v>0</v>
      </c>
      <c r="G735">
        <v>0</v>
      </c>
      <c r="H735">
        <v>0</v>
      </c>
      <c r="I735">
        <v>0</v>
      </c>
      <c r="J735">
        <v>0</v>
      </c>
      <c r="K735">
        <v>0</v>
      </c>
      <c r="L735">
        <v>0</v>
      </c>
      <c r="M735">
        <v>0</v>
      </c>
      <c r="N735">
        <v>0</v>
      </c>
      <c r="O735">
        <v>0</v>
      </c>
      <c r="P735">
        <v>0</v>
      </c>
      <c r="Q735">
        <v>0</v>
      </c>
      <c r="R735">
        <v>0</v>
      </c>
      <c r="S735">
        <v>0</v>
      </c>
      <c r="T735">
        <v>0</v>
      </c>
      <c r="U735">
        <v>0</v>
      </c>
      <c r="V735">
        <v>0</v>
      </c>
      <c r="W735">
        <v>0</v>
      </c>
      <c r="X735">
        <v>0</v>
      </c>
      <c r="Y735">
        <v>0</v>
      </c>
      <c r="Z735">
        <v>0</v>
      </c>
      <c r="AA735">
        <v>0</v>
      </c>
      <c r="AB735">
        <v>0</v>
      </c>
      <c r="AC735">
        <v>0</v>
      </c>
      <c r="AD735">
        <v>0</v>
      </c>
      <c r="AE735">
        <v>0</v>
      </c>
      <c r="AF735">
        <v>0</v>
      </c>
      <c r="AG735">
        <v>0</v>
      </c>
      <c r="AH735">
        <v>0</v>
      </c>
      <c r="AI735">
        <v>8000</v>
      </c>
      <c r="AJ735">
        <v>0</v>
      </c>
      <c r="AK735">
        <v>0</v>
      </c>
      <c r="AL735">
        <v>0</v>
      </c>
      <c r="AM735">
        <v>0</v>
      </c>
      <c r="AN735">
        <v>0</v>
      </c>
      <c r="AO735">
        <v>0</v>
      </c>
      <c r="AP735">
        <v>0</v>
      </c>
      <c r="AQ735">
        <v>0</v>
      </c>
      <c r="AR735">
        <v>0</v>
      </c>
      <c r="AS735">
        <v>0</v>
      </c>
      <c r="AT735">
        <v>0</v>
      </c>
    </row>
    <row r="736" spans="1:46" x14ac:dyDescent="0.45">
      <c r="A736" t="s">
        <v>10</v>
      </c>
      <c r="B736">
        <v>1</v>
      </c>
      <c r="C736" t="s">
        <v>577</v>
      </c>
      <c r="D736">
        <v>6099</v>
      </c>
      <c r="E736">
        <v>0</v>
      </c>
      <c r="F736">
        <v>0</v>
      </c>
      <c r="G736">
        <v>0</v>
      </c>
      <c r="H736">
        <v>0</v>
      </c>
      <c r="I736">
        <v>0</v>
      </c>
      <c r="J736">
        <v>0</v>
      </c>
      <c r="K736">
        <v>0</v>
      </c>
      <c r="L736">
        <v>0</v>
      </c>
      <c r="M736">
        <v>0</v>
      </c>
      <c r="N736">
        <v>0</v>
      </c>
      <c r="O736">
        <v>0</v>
      </c>
      <c r="P736">
        <v>0</v>
      </c>
      <c r="Q736">
        <v>0</v>
      </c>
      <c r="R736">
        <v>0</v>
      </c>
      <c r="S736">
        <v>0</v>
      </c>
      <c r="T736">
        <v>0</v>
      </c>
      <c r="U736">
        <v>0</v>
      </c>
      <c r="V736">
        <v>0</v>
      </c>
      <c r="W736">
        <v>0</v>
      </c>
      <c r="X736">
        <v>0</v>
      </c>
      <c r="Y736">
        <v>0</v>
      </c>
      <c r="Z736">
        <v>0</v>
      </c>
      <c r="AA736">
        <v>0</v>
      </c>
      <c r="AB736">
        <v>0</v>
      </c>
      <c r="AC736">
        <v>0</v>
      </c>
      <c r="AD736">
        <v>0</v>
      </c>
      <c r="AE736">
        <v>0</v>
      </c>
      <c r="AF736">
        <v>0</v>
      </c>
      <c r="AG736">
        <v>0</v>
      </c>
      <c r="AH736">
        <v>0</v>
      </c>
      <c r="AI736">
        <v>0</v>
      </c>
      <c r="AJ736">
        <v>0</v>
      </c>
      <c r="AK736">
        <v>0</v>
      </c>
      <c r="AL736">
        <v>0</v>
      </c>
      <c r="AM736">
        <v>6985</v>
      </c>
      <c r="AN736">
        <v>3430</v>
      </c>
      <c r="AO736">
        <v>3136</v>
      </c>
      <c r="AP736">
        <v>0</v>
      </c>
      <c r="AQ736">
        <v>98</v>
      </c>
      <c r="AR736">
        <v>364</v>
      </c>
      <c r="AS736">
        <v>5987</v>
      </c>
      <c r="AT736">
        <v>0</v>
      </c>
    </row>
    <row r="737" spans="1:46" x14ac:dyDescent="0.45">
      <c r="A737" t="s">
        <v>10</v>
      </c>
      <c r="B737">
        <v>1</v>
      </c>
      <c r="C737" t="s">
        <v>577</v>
      </c>
      <c r="D737">
        <v>6115</v>
      </c>
      <c r="E737">
        <v>0</v>
      </c>
      <c r="F737">
        <v>0</v>
      </c>
      <c r="G737">
        <v>0</v>
      </c>
      <c r="H737">
        <v>0</v>
      </c>
      <c r="I737">
        <v>0</v>
      </c>
      <c r="J737">
        <v>0</v>
      </c>
      <c r="K737">
        <v>0</v>
      </c>
      <c r="L737">
        <v>0</v>
      </c>
      <c r="M737">
        <v>0</v>
      </c>
      <c r="N737">
        <v>0</v>
      </c>
      <c r="O737">
        <v>0</v>
      </c>
      <c r="P737">
        <v>0</v>
      </c>
      <c r="Q737">
        <v>0</v>
      </c>
      <c r="R737">
        <v>0</v>
      </c>
      <c r="S737">
        <v>0</v>
      </c>
      <c r="T737">
        <v>0</v>
      </c>
      <c r="U737">
        <v>0</v>
      </c>
      <c r="V737">
        <v>0</v>
      </c>
      <c r="W737">
        <v>0</v>
      </c>
      <c r="X737">
        <v>0</v>
      </c>
      <c r="Y737">
        <v>0</v>
      </c>
      <c r="Z737">
        <v>0</v>
      </c>
      <c r="AA737">
        <v>0</v>
      </c>
      <c r="AB737">
        <v>0</v>
      </c>
      <c r="AC737">
        <v>0</v>
      </c>
      <c r="AD737">
        <v>0</v>
      </c>
      <c r="AE737">
        <v>0</v>
      </c>
      <c r="AF737">
        <v>0</v>
      </c>
      <c r="AG737">
        <v>0</v>
      </c>
      <c r="AH737">
        <v>0</v>
      </c>
      <c r="AI737">
        <v>0</v>
      </c>
      <c r="AJ737">
        <v>35000</v>
      </c>
      <c r="AK737">
        <v>0</v>
      </c>
      <c r="AL737">
        <v>0</v>
      </c>
      <c r="AM737">
        <v>0</v>
      </c>
      <c r="AN737">
        <v>0</v>
      </c>
      <c r="AO737">
        <v>0</v>
      </c>
      <c r="AP737">
        <v>0</v>
      </c>
      <c r="AQ737">
        <v>0</v>
      </c>
      <c r="AR737">
        <v>0</v>
      </c>
      <c r="AS737">
        <v>0</v>
      </c>
      <c r="AT737">
        <v>0</v>
      </c>
    </row>
    <row r="738" spans="1:46" x14ac:dyDescent="0.45">
      <c r="A738" t="s">
        <v>10</v>
      </c>
      <c r="B738">
        <v>1</v>
      </c>
      <c r="C738" t="s">
        <v>577</v>
      </c>
      <c r="D738">
        <v>6200</v>
      </c>
      <c r="E738">
        <v>0</v>
      </c>
      <c r="F738">
        <v>0</v>
      </c>
      <c r="G738">
        <v>0</v>
      </c>
      <c r="H738">
        <v>0</v>
      </c>
      <c r="I738">
        <v>0</v>
      </c>
      <c r="J738">
        <v>0</v>
      </c>
      <c r="K738">
        <v>0</v>
      </c>
      <c r="L738">
        <v>0</v>
      </c>
      <c r="M738">
        <v>0</v>
      </c>
      <c r="N738">
        <v>0</v>
      </c>
      <c r="O738">
        <v>0</v>
      </c>
      <c r="P738">
        <v>0</v>
      </c>
      <c r="Q738">
        <v>0</v>
      </c>
      <c r="R738">
        <v>0</v>
      </c>
      <c r="S738">
        <v>0</v>
      </c>
      <c r="T738">
        <v>0</v>
      </c>
      <c r="U738">
        <v>0</v>
      </c>
      <c r="V738">
        <v>0</v>
      </c>
      <c r="W738">
        <v>0</v>
      </c>
      <c r="X738">
        <v>0</v>
      </c>
      <c r="Y738">
        <v>0</v>
      </c>
      <c r="Z738">
        <v>0</v>
      </c>
      <c r="AA738">
        <v>0</v>
      </c>
      <c r="AB738">
        <v>0</v>
      </c>
      <c r="AC738">
        <v>0</v>
      </c>
      <c r="AD738">
        <v>0</v>
      </c>
      <c r="AE738">
        <v>0</v>
      </c>
      <c r="AF738">
        <v>0</v>
      </c>
      <c r="AG738">
        <v>0</v>
      </c>
      <c r="AH738">
        <v>0</v>
      </c>
      <c r="AI738">
        <v>39480</v>
      </c>
      <c r="AJ738">
        <v>0</v>
      </c>
      <c r="AK738">
        <v>0</v>
      </c>
      <c r="AL738">
        <v>0</v>
      </c>
      <c r="AM738">
        <v>0</v>
      </c>
      <c r="AN738">
        <v>0</v>
      </c>
      <c r="AO738">
        <v>0</v>
      </c>
      <c r="AP738">
        <v>0</v>
      </c>
      <c r="AQ738">
        <v>0</v>
      </c>
      <c r="AR738">
        <v>0</v>
      </c>
      <c r="AS738">
        <v>0</v>
      </c>
      <c r="AT738">
        <v>0</v>
      </c>
    </row>
    <row r="739" spans="1:46" x14ac:dyDescent="0.45">
      <c r="A739" t="s">
        <v>10</v>
      </c>
      <c r="B739">
        <v>1</v>
      </c>
      <c r="C739" t="s">
        <v>577</v>
      </c>
      <c r="D739">
        <v>6300</v>
      </c>
      <c r="E739">
        <v>0</v>
      </c>
      <c r="F739">
        <v>0</v>
      </c>
      <c r="G739">
        <v>0</v>
      </c>
      <c r="H739">
        <v>0</v>
      </c>
      <c r="I739">
        <v>0</v>
      </c>
      <c r="J739">
        <v>0</v>
      </c>
      <c r="K739">
        <v>0</v>
      </c>
      <c r="L739">
        <v>0</v>
      </c>
      <c r="M739">
        <v>0</v>
      </c>
      <c r="N739">
        <v>0</v>
      </c>
      <c r="O739">
        <v>0</v>
      </c>
      <c r="P739">
        <v>0</v>
      </c>
      <c r="Q739">
        <v>0</v>
      </c>
      <c r="R739">
        <v>0</v>
      </c>
      <c r="S739">
        <v>0</v>
      </c>
      <c r="T739">
        <v>0</v>
      </c>
      <c r="U739">
        <v>0</v>
      </c>
      <c r="V739">
        <v>0</v>
      </c>
      <c r="W739">
        <v>0</v>
      </c>
      <c r="X739">
        <v>0</v>
      </c>
      <c r="Y739">
        <v>0</v>
      </c>
      <c r="Z739">
        <v>0</v>
      </c>
      <c r="AA739">
        <v>0</v>
      </c>
      <c r="AB739">
        <v>0</v>
      </c>
      <c r="AC739">
        <v>0</v>
      </c>
      <c r="AD739">
        <v>0</v>
      </c>
      <c r="AE739">
        <v>0</v>
      </c>
      <c r="AF739">
        <v>0</v>
      </c>
      <c r="AG739">
        <v>0</v>
      </c>
      <c r="AH739">
        <v>0</v>
      </c>
      <c r="AI739">
        <v>0</v>
      </c>
      <c r="AJ739">
        <v>0</v>
      </c>
      <c r="AK739">
        <v>0</v>
      </c>
      <c r="AL739">
        <v>0</v>
      </c>
      <c r="AM739">
        <v>967</v>
      </c>
      <c r="AN739">
        <v>0</v>
      </c>
      <c r="AO739">
        <v>3051</v>
      </c>
      <c r="AP739">
        <v>804</v>
      </c>
      <c r="AQ739">
        <v>6563</v>
      </c>
      <c r="AR739">
        <v>2824</v>
      </c>
      <c r="AS739">
        <v>5791</v>
      </c>
      <c r="AT739">
        <v>0</v>
      </c>
    </row>
    <row r="740" spans="1:46" x14ac:dyDescent="0.45">
      <c r="A740" t="s">
        <v>10</v>
      </c>
      <c r="B740">
        <v>1</v>
      </c>
      <c r="C740" t="s">
        <v>577</v>
      </c>
      <c r="D740">
        <v>6400</v>
      </c>
      <c r="E740">
        <v>0</v>
      </c>
      <c r="F740">
        <v>0</v>
      </c>
      <c r="G740">
        <v>0</v>
      </c>
      <c r="H740">
        <v>0</v>
      </c>
      <c r="I740">
        <v>0</v>
      </c>
      <c r="J740">
        <v>0</v>
      </c>
      <c r="K740">
        <v>0</v>
      </c>
      <c r="L740">
        <v>0</v>
      </c>
      <c r="M740">
        <v>0</v>
      </c>
      <c r="N740">
        <v>0</v>
      </c>
      <c r="O740">
        <v>0</v>
      </c>
      <c r="P740">
        <v>0</v>
      </c>
      <c r="Q740">
        <v>0</v>
      </c>
      <c r="R740">
        <v>0</v>
      </c>
      <c r="S740">
        <v>0</v>
      </c>
      <c r="T740">
        <v>0</v>
      </c>
      <c r="U740">
        <v>0</v>
      </c>
      <c r="V740">
        <v>0</v>
      </c>
      <c r="W740">
        <v>0</v>
      </c>
      <c r="X740">
        <v>0</v>
      </c>
      <c r="Y740">
        <v>0</v>
      </c>
      <c r="Z740">
        <v>0</v>
      </c>
      <c r="AA740">
        <v>0</v>
      </c>
      <c r="AB740">
        <v>0</v>
      </c>
      <c r="AC740">
        <v>0</v>
      </c>
      <c r="AD740">
        <v>0</v>
      </c>
      <c r="AE740">
        <v>0</v>
      </c>
      <c r="AF740">
        <v>0</v>
      </c>
      <c r="AG740">
        <v>0</v>
      </c>
      <c r="AH740">
        <v>0</v>
      </c>
      <c r="AI740">
        <v>0</v>
      </c>
      <c r="AJ740">
        <v>0</v>
      </c>
      <c r="AK740">
        <v>0</v>
      </c>
      <c r="AL740">
        <v>0</v>
      </c>
      <c r="AM740">
        <v>2041</v>
      </c>
      <c r="AN740">
        <v>736</v>
      </c>
      <c r="AO740">
        <v>1704</v>
      </c>
      <c r="AP740">
        <v>3914</v>
      </c>
      <c r="AQ740">
        <v>7148</v>
      </c>
      <c r="AR740">
        <v>4539</v>
      </c>
      <c r="AS740">
        <v>9918</v>
      </c>
      <c r="AT740">
        <v>0</v>
      </c>
    </row>
    <row r="741" spans="1:46" x14ac:dyDescent="0.45">
      <c r="A741" t="s">
        <v>10</v>
      </c>
      <c r="B741">
        <v>1</v>
      </c>
      <c r="C741" t="s">
        <v>577</v>
      </c>
      <c r="D741">
        <v>6500</v>
      </c>
      <c r="E741">
        <v>0</v>
      </c>
      <c r="F741">
        <v>0</v>
      </c>
      <c r="G741">
        <v>0</v>
      </c>
      <c r="H741">
        <v>0</v>
      </c>
      <c r="I741">
        <v>0</v>
      </c>
      <c r="J741">
        <v>0</v>
      </c>
      <c r="K741">
        <v>0</v>
      </c>
      <c r="L741">
        <v>0</v>
      </c>
      <c r="M741">
        <v>0</v>
      </c>
      <c r="N741">
        <v>0</v>
      </c>
      <c r="O741">
        <v>0</v>
      </c>
      <c r="P741">
        <v>0</v>
      </c>
      <c r="Q741">
        <v>0</v>
      </c>
      <c r="R741">
        <v>0</v>
      </c>
      <c r="S741">
        <v>0</v>
      </c>
      <c r="T741">
        <v>0</v>
      </c>
      <c r="U741">
        <v>0</v>
      </c>
      <c r="V741">
        <v>0</v>
      </c>
      <c r="W741">
        <v>0</v>
      </c>
      <c r="X741">
        <v>0</v>
      </c>
      <c r="Y741">
        <v>0</v>
      </c>
      <c r="Z741">
        <v>0</v>
      </c>
      <c r="AA741">
        <v>0</v>
      </c>
      <c r="AB741">
        <v>0</v>
      </c>
      <c r="AC741">
        <v>0</v>
      </c>
      <c r="AD741">
        <v>0</v>
      </c>
      <c r="AE741">
        <v>0</v>
      </c>
      <c r="AF741">
        <v>0</v>
      </c>
      <c r="AG741">
        <v>0</v>
      </c>
      <c r="AH741">
        <v>0</v>
      </c>
      <c r="AI741">
        <v>0</v>
      </c>
      <c r="AJ741">
        <v>0</v>
      </c>
      <c r="AK741">
        <v>0</v>
      </c>
      <c r="AL741">
        <v>0</v>
      </c>
      <c r="AM741">
        <v>5428</v>
      </c>
      <c r="AN741">
        <v>0</v>
      </c>
      <c r="AO741">
        <v>549</v>
      </c>
      <c r="AP741">
        <v>0</v>
      </c>
      <c r="AQ741">
        <v>775</v>
      </c>
      <c r="AR741">
        <v>5966</v>
      </c>
      <c r="AS741">
        <v>4282</v>
      </c>
      <c r="AT741">
        <v>0</v>
      </c>
    </row>
    <row r="742" spans="1:46" x14ac:dyDescent="0.45">
      <c r="A742" t="s">
        <v>10</v>
      </c>
      <c r="B742">
        <v>1</v>
      </c>
      <c r="C742" t="s">
        <v>577</v>
      </c>
      <c r="D742">
        <v>6505</v>
      </c>
      <c r="E742">
        <v>0</v>
      </c>
      <c r="F742">
        <v>0</v>
      </c>
      <c r="G742">
        <v>0</v>
      </c>
      <c r="H742">
        <v>0</v>
      </c>
      <c r="I742">
        <v>0</v>
      </c>
      <c r="J742">
        <v>0</v>
      </c>
      <c r="K742">
        <v>0</v>
      </c>
      <c r="L742">
        <v>0</v>
      </c>
      <c r="M742">
        <v>0</v>
      </c>
      <c r="N742">
        <v>0</v>
      </c>
      <c r="O742">
        <v>0</v>
      </c>
      <c r="P742">
        <v>0</v>
      </c>
      <c r="Q742">
        <v>0</v>
      </c>
      <c r="R742">
        <v>0</v>
      </c>
      <c r="S742">
        <v>0</v>
      </c>
      <c r="T742">
        <v>0</v>
      </c>
      <c r="U742">
        <v>0</v>
      </c>
      <c r="V742">
        <v>0</v>
      </c>
      <c r="W742">
        <v>0</v>
      </c>
      <c r="X742">
        <v>0</v>
      </c>
      <c r="Y742">
        <v>0</v>
      </c>
      <c r="Z742">
        <v>0</v>
      </c>
      <c r="AA742">
        <v>0</v>
      </c>
      <c r="AB742">
        <v>0</v>
      </c>
      <c r="AC742">
        <v>0</v>
      </c>
      <c r="AD742">
        <v>0</v>
      </c>
      <c r="AE742">
        <v>0</v>
      </c>
      <c r="AF742">
        <v>0</v>
      </c>
      <c r="AG742">
        <v>0</v>
      </c>
      <c r="AH742">
        <v>0</v>
      </c>
      <c r="AI742">
        <v>0</v>
      </c>
      <c r="AJ742">
        <v>370</v>
      </c>
      <c r="AK742">
        <v>0</v>
      </c>
      <c r="AL742">
        <v>917</v>
      </c>
      <c r="AM742">
        <v>0</v>
      </c>
      <c r="AN742">
        <v>0</v>
      </c>
      <c r="AO742">
        <v>0</v>
      </c>
      <c r="AP742">
        <v>1796</v>
      </c>
      <c r="AQ742">
        <v>832</v>
      </c>
      <c r="AR742">
        <v>246</v>
      </c>
      <c r="AS742">
        <v>839</v>
      </c>
      <c r="AT742">
        <v>0</v>
      </c>
    </row>
    <row r="743" spans="1:46" x14ac:dyDescent="0.45">
      <c r="A743" t="s">
        <v>10</v>
      </c>
      <c r="B743">
        <v>1</v>
      </c>
      <c r="C743" t="s">
        <v>577</v>
      </c>
      <c r="D743">
        <v>6510</v>
      </c>
      <c r="E743">
        <v>0</v>
      </c>
      <c r="F743">
        <v>0</v>
      </c>
      <c r="G743">
        <v>0</v>
      </c>
      <c r="H743">
        <v>0</v>
      </c>
      <c r="I743">
        <v>0</v>
      </c>
      <c r="J743">
        <v>0</v>
      </c>
      <c r="K743">
        <v>0</v>
      </c>
      <c r="L743">
        <v>0</v>
      </c>
      <c r="M743">
        <v>0</v>
      </c>
      <c r="N743">
        <v>0</v>
      </c>
      <c r="O743">
        <v>0</v>
      </c>
      <c r="P743">
        <v>0</v>
      </c>
      <c r="Q743">
        <v>0</v>
      </c>
      <c r="R743">
        <v>0</v>
      </c>
      <c r="S743">
        <v>0</v>
      </c>
      <c r="T743">
        <v>0</v>
      </c>
      <c r="U743">
        <v>0</v>
      </c>
      <c r="V743">
        <v>0</v>
      </c>
      <c r="W743">
        <v>0</v>
      </c>
      <c r="X743">
        <v>0</v>
      </c>
      <c r="Y743">
        <v>0</v>
      </c>
      <c r="Z743">
        <v>0</v>
      </c>
      <c r="AA743">
        <v>0</v>
      </c>
      <c r="AB743">
        <v>0</v>
      </c>
      <c r="AC743">
        <v>0</v>
      </c>
      <c r="AD743">
        <v>0</v>
      </c>
      <c r="AE743">
        <v>0</v>
      </c>
      <c r="AF743">
        <v>0</v>
      </c>
      <c r="AG743">
        <v>0</v>
      </c>
      <c r="AH743">
        <v>0</v>
      </c>
      <c r="AI743">
        <v>0</v>
      </c>
      <c r="AJ743">
        <v>0</v>
      </c>
      <c r="AK743">
        <v>0</v>
      </c>
      <c r="AL743">
        <v>404</v>
      </c>
      <c r="AM743">
        <v>0</v>
      </c>
      <c r="AN743">
        <v>0</v>
      </c>
      <c r="AO743">
        <v>0</v>
      </c>
      <c r="AP743">
        <v>6310</v>
      </c>
      <c r="AQ743">
        <v>202</v>
      </c>
      <c r="AR743">
        <v>135</v>
      </c>
      <c r="AS743">
        <v>12949</v>
      </c>
      <c r="AT743">
        <v>0</v>
      </c>
    </row>
    <row r="744" spans="1:46" x14ac:dyDescent="0.45">
      <c r="A744" t="s">
        <v>10</v>
      </c>
      <c r="B744">
        <v>1</v>
      </c>
      <c r="C744" t="s">
        <v>577</v>
      </c>
      <c r="D744">
        <v>6600</v>
      </c>
      <c r="E744">
        <v>0</v>
      </c>
      <c r="F744">
        <v>0</v>
      </c>
      <c r="G744">
        <v>0</v>
      </c>
      <c r="H744">
        <v>0</v>
      </c>
      <c r="I744">
        <v>0</v>
      </c>
      <c r="J744">
        <v>0</v>
      </c>
      <c r="K744">
        <v>0</v>
      </c>
      <c r="L744">
        <v>0</v>
      </c>
      <c r="M744">
        <v>0</v>
      </c>
      <c r="N744">
        <v>0</v>
      </c>
      <c r="O744">
        <v>0</v>
      </c>
      <c r="P744">
        <v>0</v>
      </c>
      <c r="Q744">
        <v>0</v>
      </c>
      <c r="R744">
        <v>0</v>
      </c>
      <c r="S744">
        <v>0</v>
      </c>
      <c r="T744">
        <v>0</v>
      </c>
      <c r="U744">
        <v>0</v>
      </c>
      <c r="V744">
        <v>0</v>
      </c>
      <c r="W744">
        <v>0</v>
      </c>
      <c r="X744">
        <v>0</v>
      </c>
      <c r="Y744">
        <v>0</v>
      </c>
      <c r="Z744">
        <v>0</v>
      </c>
      <c r="AA744">
        <v>0</v>
      </c>
      <c r="AB744">
        <v>0</v>
      </c>
      <c r="AC744">
        <v>0</v>
      </c>
      <c r="AD744">
        <v>0</v>
      </c>
      <c r="AE744">
        <v>0</v>
      </c>
      <c r="AF744">
        <v>0</v>
      </c>
      <c r="AG744">
        <v>0</v>
      </c>
      <c r="AH744">
        <v>0</v>
      </c>
      <c r="AI744">
        <v>0</v>
      </c>
      <c r="AJ744">
        <v>0</v>
      </c>
      <c r="AK744">
        <v>0</v>
      </c>
      <c r="AL744">
        <v>1084</v>
      </c>
      <c r="AM744">
        <v>5753</v>
      </c>
      <c r="AN744">
        <v>0</v>
      </c>
      <c r="AO744">
        <v>0</v>
      </c>
      <c r="AP744">
        <v>0</v>
      </c>
      <c r="AQ744">
        <v>0</v>
      </c>
      <c r="AR744">
        <v>0</v>
      </c>
      <c r="AS744">
        <v>1163</v>
      </c>
      <c r="AT744">
        <v>0</v>
      </c>
    </row>
    <row r="745" spans="1:46" x14ac:dyDescent="0.45">
      <c r="A745" t="s">
        <v>10</v>
      </c>
      <c r="B745">
        <v>1</v>
      </c>
      <c r="C745" t="s">
        <v>577</v>
      </c>
      <c r="D745">
        <v>6700</v>
      </c>
      <c r="E745">
        <v>0</v>
      </c>
      <c r="F745">
        <v>0</v>
      </c>
      <c r="G745">
        <v>0</v>
      </c>
      <c r="H745">
        <v>0</v>
      </c>
      <c r="I745">
        <v>0</v>
      </c>
      <c r="J745">
        <v>0</v>
      </c>
      <c r="K745">
        <v>0</v>
      </c>
      <c r="L745">
        <v>0</v>
      </c>
      <c r="M745">
        <v>0</v>
      </c>
      <c r="N745">
        <v>0</v>
      </c>
      <c r="O745">
        <v>0</v>
      </c>
      <c r="P745">
        <v>0</v>
      </c>
      <c r="Q745">
        <v>0</v>
      </c>
      <c r="R745">
        <v>0</v>
      </c>
      <c r="S745">
        <v>0</v>
      </c>
      <c r="T745">
        <v>0</v>
      </c>
      <c r="U745">
        <v>0</v>
      </c>
      <c r="V745">
        <v>0</v>
      </c>
      <c r="W745">
        <v>0</v>
      </c>
      <c r="X745">
        <v>0</v>
      </c>
      <c r="Y745">
        <v>0</v>
      </c>
      <c r="Z745">
        <v>0</v>
      </c>
      <c r="AA745">
        <v>0</v>
      </c>
      <c r="AB745">
        <v>0</v>
      </c>
      <c r="AC745">
        <v>0</v>
      </c>
      <c r="AD745">
        <v>0</v>
      </c>
      <c r="AE745">
        <v>0</v>
      </c>
      <c r="AF745">
        <v>0</v>
      </c>
      <c r="AG745">
        <v>0</v>
      </c>
      <c r="AH745">
        <v>40</v>
      </c>
      <c r="AI745">
        <v>1355</v>
      </c>
      <c r="AJ745">
        <v>3442</v>
      </c>
      <c r="AK745">
        <v>2492</v>
      </c>
      <c r="AL745">
        <v>3054</v>
      </c>
      <c r="AM745">
        <v>2390</v>
      </c>
      <c r="AN745">
        <v>148</v>
      </c>
      <c r="AO745">
        <v>4892</v>
      </c>
      <c r="AP745">
        <v>3019</v>
      </c>
      <c r="AQ745">
        <v>4701</v>
      </c>
      <c r="AR745">
        <v>3076</v>
      </c>
      <c r="AS745">
        <v>21391</v>
      </c>
      <c r="AT745">
        <v>0</v>
      </c>
    </row>
    <row r="746" spans="1:46" x14ac:dyDescent="0.45">
      <c r="A746" t="s">
        <v>10</v>
      </c>
      <c r="B746">
        <v>1</v>
      </c>
      <c r="C746" t="s">
        <v>577</v>
      </c>
      <c r="D746">
        <v>6999</v>
      </c>
      <c r="E746">
        <v>0</v>
      </c>
      <c r="F746">
        <v>0</v>
      </c>
      <c r="G746">
        <v>0</v>
      </c>
      <c r="H746">
        <v>0</v>
      </c>
      <c r="I746">
        <v>0</v>
      </c>
      <c r="J746">
        <v>0</v>
      </c>
      <c r="K746">
        <v>0</v>
      </c>
      <c r="L746">
        <v>0</v>
      </c>
      <c r="M746">
        <v>0</v>
      </c>
      <c r="N746">
        <v>0</v>
      </c>
      <c r="O746">
        <v>0</v>
      </c>
      <c r="P746">
        <v>0</v>
      </c>
      <c r="Q746">
        <v>0</v>
      </c>
      <c r="R746">
        <v>0</v>
      </c>
      <c r="S746">
        <v>0</v>
      </c>
      <c r="T746">
        <v>0</v>
      </c>
      <c r="U746">
        <v>0</v>
      </c>
      <c r="V746">
        <v>0</v>
      </c>
      <c r="W746">
        <v>0</v>
      </c>
      <c r="X746">
        <v>0</v>
      </c>
      <c r="Y746">
        <v>0</v>
      </c>
      <c r="Z746">
        <v>0</v>
      </c>
      <c r="AA746">
        <v>0</v>
      </c>
      <c r="AB746">
        <v>0</v>
      </c>
      <c r="AC746">
        <v>0</v>
      </c>
      <c r="AD746">
        <v>0</v>
      </c>
      <c r="AE746">
        <v>0</v>
      </c>
      <c r="AF746">
        <v>0</v>
      </c>
      <c r="AG746">
        <v>0</v>
      </c>
      <c r="AH746">
        <v>0</v>
      </c>
      <c r="AI746">
        <v>0</v>
      </c>
      <c r="AJ746">
        <v>0</v>
      </c>
      <c r="AK746">
        <v>0</v>
      </c>
      <c r="AL746">
        <v>0</v>
      </c>
      <c r="AM746">
        <v>0</v>
      </c>
      <c r="AN746">
        <v>0</v>
      </c>
      <c r="AO746">
        <v>0</v>
      </c>
      <c r="AP746">
        <v>0</v>
      </c>
      <c r="AQ746">
        <v>0</v>
      </c>
      <c r="AR746">
        <v>0</v>
      </c>
      <c r="AS746">
        <v>25000</v>
      </c>
      <c r="AT746">
        <v>0</v>
      </c>
    </row>
    <row r="747" spans="1:46" x14ac:dyDescent="0.45">
      <c r="A747" t="s">
        <v>10</v>
      </c>
      <c r="B747">
        <v>1</v>
      </c>
      <c r="C747" t="s">
        <v>577</v>
      </c>
      <c r="D747">
        <v>7685</v>
      </c>
      <c r="E747">
        <v>0</v>
      </c>
      <c r="F747">
        <v>0</v>
      </c>
      <c r="G747">
        <v>0</v>
      </c>
      <c r="H747">
        <v>0</v>
      </c>
      <c r="I747">
        <v>0</v>
      </c>
      <c r="J747">
        <v>0</v>
      </c>
      <c r="K747">
        <v>0</v>
      </c>
      <c r="L747">
        <v>0</v>
      </c>
      <c r="M747">
        <v>0</v>
      </c>
      <c r="N747">
        <v>0</v>
      </c>
      <c r="O747">
        <v>0</v>
      </c>
      <c r="P747">
        <v>0</v>
      </c>
      <c r="Q747">
        <v>0</v>
      </c>
      <c r="R747">
        <v>0</v>
      </c>
      <c r="S747">
        <v>0</v>
      </c>
      <c r="T747">
        <v>0</v>
      </c>
      <c r="U747">
        <v>0</v>
      </c>
      <c r="V747">
        <v>0</v>
      </c>
      <c r="W747">
        <v>0</v>
      </c>
      <c r="X747">
        <v>0</v>
      </c>
      <c r="Y747">
        <v>0</v>
      </c>
      <c r="Z747">
        <v>0</v>
      </c>
      <c r="AA747">
        <v>0</v>
      </c>
      <c r="AB747">
        <v>0</v>
      </c>
      <c r="AC747">
        <v>0</v>
      </c>
      <c r="AD747">
        <v>0</v>
      </c>
      <c r="AE747">
        <v>0</v>
      </c>
      <c r="AF747">
        <v>0</v>
      </c>
      <c r="AG747">
        <v>0</v>
      </c>
      <c r="AH747">
        <v>11677</v>
      </c>
      <c r="AI747">
        <v>5808</v>
      </c>
      <c r="AJ747">
        <v>0</v>
      </c>
      <c r="AK747">
        <v>30989</v>
      </c>
      <c r="AL747">
        <v>9158</v>
      </c>
      <c r="AM747">
        <v>14071</v>
      </c>
      <c r="AN747">
        <v>33685</v>
      </c>
      <c r="AO747">
        <v>6533</v>
      </c>
      <c r="AP747">
        <v>7380</v>
      </c>
      <c r="AQ747">
        <v>27022</v>
      </c>
      <c r="AR747">
        <v>61621</v>
      </c>
      <c r="AS747">
        <v>22056</v>
      </c>
      <c r="AT747">
        <v>0</v>
      </c>
    </row>
    <row r="748" spans="1:46" x14ac:dyDescent="0.45">
      <c r="A748" t="s">
        <v>10</v>
      </c>
      <c r="B748">
        <v>1</v>
      </c>
      <c r="C748" t="s">
        <v>577</v>
      </c>
      <c r="D748">
        <v>7686</v>
      </c>
      <c r="E748">
        <v>0</v>
      </c>
      <c r="F748">
        <v>0</v>
      </c>
      <c r="G748">
        <v>0</v>
      </c>
      <c r="H748">
        <v>0</v>
      </c>
      <c r="I748">
        <v>0</v>
      </c>
      <c r="J748">
        <v>0</v>
      </c>
      <c r="K748">
        <v>0</v>
      </c>
      <c r="L748">
        <v>0</v>
      </c>
      <c r="M748">
        <v>0</v>
      </c>
      <c r="N748">
        <v>0</v>
      </c>
      <c r="O748">
        <v>0</v>
      </c>
      <c r="P748">
        <v>0</v>
      </c>
      <c r="Q748">
        <v>0</v>
      </c>
      <c r="R748">
        <v>0</v>
      </c>
      <c r="S748">
        <v>0</v>
      </c>
      <c r="T748">
        <v>0</v>
      </c>
      <c r="U748">
        <v>0</v>
      </c>
      <c r="V748">
        <v>0</v>
      </c>
      <c r="W748">
        <v>0</v>
      </c>
      <c r="X748">
        <v>0</v>
      </c>
      <c r="Y748">
        <v>0</v>
      </c>
      <c r="Z748">
        <v>0</v>
      </c>
      <c r="AA748">
        <v>0</v>
      </c>
      <c r="AB748">
        <v>0</v>
      </c>
      <c r="AC748">
        <v>0</v>
      </c>
      <c r="AD748">
        <v>0</v>
      </c>
      <c r="AE748">
        <v>0</v>
      </c>
      <c r="AF748">
        <v>0</v>
      </c>
      <c r="AG748">
        <v>0</v>
      </c>
      <c r="AH748">
        <v>2331</v>
      </c>
      <c r="AI748">
        <v>2058</v>
      </c>
      <c r="AJ748">
        <v>1030</v>
      </c>
      <c r="AK748">
        <v>2002</v>
      </c>
      <c r="AL748">
        <v>2284</v>
      </c>
      <c r="AM748">
        <v>2032</v>
      </c>
      <c r="AN748">
        <v>1902</v>
      </c>
      <c r="AO748">
        <v>2579</v>
      </c>
      <c r="AP748">
        <v>2189</v>
      </c>
      <c r="AQ748">
        <v>2313</v>
      </c>
      <c r="AR748">
        <v>1870</v>
      </c>
      <c r="AS748">
        <v>2120.4</v>
      </c>
      <c r="AT748">
        <v>0</v>
      </c>
    </row>
    <row r="749" spans="1:46" x14ac:dyDescent="0.45">
      <c r="A749" t="s">
        <v>10</v>
      </c>
      <c r="B749">
        <v>1</v>
      </c>
      <c r="C749" t="s">
        <v>577</v>
      </c>
      <c r="D749">
        <v>7687</v>
      </c>
      <c r="E749">
        <v>0</v>
      </c>
      <c r="F749">
        <v>0</v>
      </c>
      <c r="G749">
        <v>0</v>
      </c>
      <c r="H749">
        <v>0</v>
      </c>
      <c r="I749">
        <v>0</v>
      </c>
      <c r="J749">
        <v>0</v>
      </c>
      <c r="K749">
        <v>0</v>
      </c>
      <c r="L749">
        <v>0</v>
      </c>
      <c r="M749">
        <v>0</v>
      </c>
      <c r="N749">
        <v>0</v>
      </c>
      <c r="O749">
        <v>0</v>
      </c>
      <c r="P749">
        <v>0</v>
      </c>
      <c r="Q749">
        <v>0</v>
      </c>
      <c r="R749">
        <v>0</v>
      </c>
      <c r="S749">
        <v>0</v>
      </c>
      <c r="T749">
        <v>0</v>
      </c>
      <c r="U749">
        <v>0</v>
      </c>
      <c r="V749">
        <v>0</v>
      </c>
      <c r="W749">
        <v>0</v>
      </c>
      <c r="X749">
        <v>0</v>
      </c>
      <c r="Y749">
        <v>0</v>
      </c>
      <c r="Z749">
        <v>0</v>
      </c>
      <c r="AA749">
        <v>0</v>
      </c>
      <c r="AB749">
        <v>0</v>
      </c>
      <c r="AC749">
        <v>0</v>
      </c>
      <c r="AD749">
        <v>0</v>
      </c>
      <c r="AE749">
        <v>0</v>
      </c>
      <c r="AF749">
        <v>0</v>
      </c>
      <c r="AG749">
        <v>0</v>
      </c>
      <c r="AH749">
        <v>227</v>
      </c>
      <c r="AI749">
        <v>199</v>
      </c>
      <c r="AJ749">
        <v>91</v>
      </c>
      <c r="AK749">
        <v>194</v>
      </c>
      <c r="AL749">
        <v>172</v>
      </c>
      <c r="AM749">
        <v>240</v>
      </c>
      <c r="AN749">
        <v>184</v>
      </c>
      <c r="AO749">
        <v>257</v>
      </c>
      <c r="AP749">
        <v>218</v>
      </c>
      <c r="AQ749">
        <v>227</v>
      </c>
      <c r="AR749">
        <v>183</v>
      </c>
      <c r="AS749">
        <v>208</v>
      </c>
      <c r="AT749">
        <v>0</v>
      </c>
    </row>
    <row r="750" spans="1:46" x14ac:dyDescent="0.45">
      <c r="A750" t="s">
        <v>10</v>
      </c>
      <c r="B750">
        <v>1</v>
      </c>
      <c r="C750" t="s">
        <v>577</v>
      </c>
      <c r="D750">
        <v>7700</v>
      </c>
      <c r="E750">
        <v>0</v>
      </c>
      <c r="F750">
        <v>0</v>
      </c>
      <c r="G750">
        <v>0</v>
      </c>
      <c r="H750">
        <v>0</v>
      </c>
      <c r="I750">
        <v>0</v>
      </c>
      <c r="J750">
        <v>0</v>
      </c>
      <c r="K750">
        <v>0</v>
      </c>
      <c r="L750">
        <v>0</v>
      </c>
      <c r="M750">
        <v>0</v>
      </c>
      <c r="N750">
        <v>0</v>
      </c>
      <c r="O750">
        <v>0</v>
      </c>
      <c r="P750">
        <v>0</v>
      </c>
      <c r="Q750">
        <v>0</v>
      </c>
      <c r="R750">
        <v>0</v>
      </c>
      <c r="S750">
        <v>0</v>
      </c>
      <c r="T750">
        <v>0</v>
      </c>
      <c r="U750">
        <v>0</v>
      </c>
      <c r="V750">
        <v>0</v>
      </c>
      <c r="W750">
        <v>0</v>
      </c>
      <c r="X750">
        <v>0</v>
      </c>
      <c r="Y750">
        <v>0</v>
      </c>
      <c r="Z750">
        <v>0</v>
      </c>
      <c r="AA750">
        <v>0</v>
      </c>
      <c r="AB750">
        <v>0</v>
      </c>
      <c r="AC750">
        <v>0</v>
      </c>
      <c r="AD750">
        <v>0</v>
      </c>
      <c r="AE750">
        <v>0</v>
      </c>
      <c r="AF750">
        <v>0</v>
      </c>
      <c r="AG750">
        <v>0</v>
      </c>
      <c r="AH750">
        <v>13151</v>
      </c>
      <c r="AI750">
        <v>12987</v>
      </c>
      <c r="AJ750">
        <v>17690</v>
      </c>
      <c r="AK750">
        <v>14732</v>
      </c>
      <c r="AL750">
        <v>14989</v>
      </c>
      <c r="AM750">
        <v>15886</v>
      </c>
      <c r="AN750">
        <v>14981</v>
      </c>
      <c r="AO750">
        <v>17576</v>
      </c>
      <c r="AP750">
        <v>15388</v>
      </c>
      <c r="AQ750">
        <v>17717</v>
      </c>
      <c r="AR750">
        <v>16055</v>
      </c>
      <c r="AS750">
        <v>16661.68</v>
      </c>
      <c r="AT750">
        <v>0</v>
      </c>
    </row>
    <row r="751" spans="1:46" x14ac:dyDescent="0.45">
      <c r="A751" t="s">
        <v>10</v>
      </c>
      <c r="B751">
        <v>1</v>
      </c>
      <c r="C751" t="s">
        <v>577</v>
      </c>
      <c r="D751">
        <v>7701</v>
      </c>
      <c r="E751">
        <v>0</v>
      </c>
      <c r="F751">
        <v>0</v>
      </c>
      <c r="G751">
        <v>0</v>
      </c>
      <c r="H751">
        <v>0</v>
      </c>
      <c r="I751">
        <v>0</v>
      </c>
      <c r="J751">
        <v>0</v>
      </c>
      <c r="K751">
        <v>0</v>
      </c>
      <c r="L751">
        <v>0</v>
      </c>
      <c r="M751">
        <v>0</v>
      </c>
      <c r="N751">
        <v>0</v>
      </c>
      <c r="O751">
        <v>0</v>
      </c>
      <c r="P751">
        <v>0</v>
      </c>
      <c r="Q751">
        <v>0</v>
      </c>
      <c r="R751">
        <v>0</v>
      </c>
      <c r="S751">
        <v>0</v>
      </c>
      <c r="T751">
        <v>0</v>
      </c>
      <c r="U751">
        <v>0</v>
      </c>
      <c r="V751">
        <v>0</v>
      </c>
      <c r="W751">
        <v>0</v>
      </c>
      <c r="X751">
        <v>0</v>
      </c>
      <c r="Y751">
        <v>0</v>
      </c>
      <c r="Z751">
        <v>0</v>
      </c>
      <c r="AA751">
        <v>0</v>
      </c>
      <c r="AB751">
        <v>0</v>
      </c>
      <c r="AC751">
        <v>0</v>
      </c>
      <c r="AD751">
        <v>0</v>
      </c>
      <c r="AE751">
        <v>0</v>
      </c>
      <c r="AF751">
        <v>0</v>
      </c>
      <c r="AG751">
        <v>0</v>
      </c>
      <c r="AH751">
        <v>1377</v>
      </c>
      <c r="AI751">
        <v>1391</v>
      </c>
      <c r="AJ751">
        <v>1853</v>
      </c>
      <c r="AK751">
        <v>1496</v>
      </c>
      <c r="AL751">
        <v>1162</v>
      </c>
      <c r="AM751">
        <v>1994</v>
      </c>
      <c r="AN751">
        <v>1523</v>
      </c>
      <c r="AO751">
        <v>1848</v>
      </c>
      <c r="AP751">
        <v>1617</v>
      </c>
      <c r="AQ751">
        <v>1868</v>
      </c>
      <c r="AR751">
        <v>1683</v>
      </c>
      <c r="AS751">
        <v>1798.22</v>
      </c>
      <c r="AT751">
        <v>0</v>
      </c>
    </row>
    <row r="752" spans="1:46" x14ac:dyDescent="0.45">
      <c r="A752" t="s">
        <v>10</v>
      </c>
      <c r="B752">
        <v>1</v>
      </c>
      <c r="C752" t="s">
        <v>577</v>
      </c>
      <c r="D752">
        <v>7715</v>
      </c>
      <c r="E752">
        <v>0</v>
      </c>
      <c r="F752">
        <v>0</v>
      </c>
      <c r="G752">
        <v>0</v>
      </c>
      <c r="H752">
        <v>0</v>
      </c>
      <c r="I752">
        <v>0</v>
      </c>
      <c r="J752">
        <v>0</v>
      </c>
      <c r="K752">
        <v>0</v>
      </c>
      <c r="L752">
        <v>0</v>
      </c>
      <c r="M752">
        <v>0</v>
      </c>
      <c r="N752">
        <v>0</v>
      </c>
      <c r="O752">
        <v>0</v>
      </c>
      <c r="P752">
        <v>0</v>
      </c>
      <c r="Q752">
        <v>0</v>
      </c>
      <c r="R752">
        <v>0</v>
      </c>
      <c r="S752">
        <v>0</v>
      </c>
      <c r="T752">
        <v>0</v>
      </c>
      <c r="U752">
        <v>0</v>
      </c>
      <c r="V752">
        <v>0</v>
      </c>
      <c r="W752">
        <v>0</v>
      </c>
      <c r="X752">
        <v>0</v>
      </c>
      <c r="Y752">
        <v>0</v>
      </c>
      <c r="Z752">
        <v>0</v>
      </c>
      <c r="AA752">
        <v>0</v>
      </c>
      <c r="AB752">
        <v>0</v>
      </c>
      <c r="AC752">
        <v>0</v>
      </c>
      <c r="AD752">
        <v>0</v>
      </c>
      <c r="AE752">
        <v>0</v>
      </c>
      <c r="AF752">
        <v>0</v>
      </c>
      <c r="AG752">
        <v>0</v>
      </c>
      <c r="AH752">
        <v>202</v>
      </c>
      <c r="AI752">
        <v>160</v>
      </c>
      <c r="AJ752">
        <v>973</v>
      </c>
      <c r="AK752">
        <v>360</v>
      </c>
      <c r="AL752">
        <v>36</v>
      </c>
      <c r="AM752">
        <v>865</v>
      </c>
      <c r="AN752">
        <v>491</v>
      </c>
      <c r="AO752">
        <v>1125</v>
      </c>
      <c r="AP752">
        <v>887</v>
      </c>
      <c r="AQ752">
        <v>937</v>
      </c>
      <c r="AR752">
        <v>1217</v>
      </c>
      <c r="AS752">
        <v>747</v>
      </c>
      <c r="AT752">
        <v>0</v>
      </c>
    </row>
    <row r="753" spans="1:46" x14ac:dyDescent="0.45">
      <c r="A753" t="s">
        <v>10</v>
      </c>
      <c r="B753">
        <v>1</v>
      </c>
      <c r="C753" t="s">
        <v>577</v>
      </c>
      <c r="D753">
        <v>7716</v>
      </c>
      <c r="E753">
        <v>0</v>
      </c>
      <c r="F753">
        <v>0</v>
      </c>
      <c r="G753">
        <v>0</v>
      </c>
      <c r="H753">
        <v>0</v>
      </c>
      <c r="I753">
        <v>0</v>
      </c>
      <c r="J753">
        <v>0</v>
      </c>
      <c r="K753">
        <v>0</v>
      </c>
      <c r="L753">
        <v>0</v>
      </c>
      <c r="M753">
        <v>0</v>
      </c>
      <c r="N753">
        <v>0</v>
      </c>
      <c r="O753">
        <v>0</v>
      </c>
      <c r="P753">
        <v>0</v>
      </c>
      <c r="Q753">
        <v>0</v>
      </c>
      <c r="R753">
        <v>0</v>
      </c>
      <c r="S753">
        <v>0</v>
      </c>
      <c r="T753">
        <v>0</v>
      </c>
      <c r="U753">
        <v>0</v>
      </c>
      <c r="V753">
        <v>0</v>
      </c>
      <c r="W753">
        <v>0</v>
      </c>
      <c r="X753">
        <v>0</v>
      </c>
      <c r="Y753">
        <v>0</v>
      </c>
      <c r="Z753">
        <v>0</v>
      </c>
      <c r="AA753">
        <v>0</v>
      </c>
      <c r="AB753">
        <v>0</v>
      </c>
      <c r="AC753">
        <v>0</v>
      </c>
      <c r="AD753">
        <v>0</v>
      </c>
      <c r="AE753">
        <v>0</v>
      </c>
      <c r="AF753">
        <v>0</v>
      </c>
      <c r="AG753">
        <v>0</v>
      </c>
      <c r="AH753">
        <v>0</v>
      </c>
      <c r="AI753">
        <v>0</v>
      </c>
      <c r="AJ753">
        <v>0</v>
      </c>
      <c r="AK753">
        <v>0</v>
      </c>
      <c r="AL753">
        <v>0</v>
      </c>
      <c r="AM753">
        <v>0</v>
      </c>
      <c r="AN753">
        <v>225</v>
      </c>
      <c r="AO753">
        <v>1484</v>
      </c>
      <c r="AP753">
        <v>0</v>
      </c>
      <c r="AQ753">
        <v>47</v>
      </c>
      <c r="AR753">
        <v>3244</v>
      </c>
      <c r="AS753">
        <v>0</v>
      </c>
      <c r="AT753">
        <v>0</v>
      </c>
    </row>
    <row r="754" spans="1:46" x14ac:dyDescent="0.45">
      <c r="A754" t="s">
        <v>10</v>
      </c>
      <c r="B754">
        <v>1</v>
      </c>
      <c r="C754" t="s">
        <v>577</v>
      </c>
      <c r="D754">
        <v>7800</v>
      </c>
      <c r="E754">
        <v>0</v>
      </c>
      <c r="F754">
        <v>0</v>
      </c>
      <c r="G754">
        <v>0</v>
      </c>
      <c r="H754">
        <v>0</v>
      </c>
      <c r="I754">
        <v>0</v>
      </c>
      <c r="J754">
        <v>0</v>
      </c>
      <c r="K754">
        <v>0</v>
      </c>
      <c r="L754">
        <v>0</v>
      </c>
      <c r="M754">
        <v>0</v>
      </c>
      <c r="N754">
        <v>0</v>
      </c>
      <c r="O754">
        <v>0</v>
      </c>
      <c r="P754">
        <v>0</v>
      </c>
      <c r="Q754">
        <v>0</v>
      </c>
      <c r="R754">
        <v>0</v>
      </c>
      <c r="S754">
        <v>0</v>
      </c>
      <c r="T754">
        <v>0</v>
      </c>
      <c r="U754">
        <v>0</v>
      </c>
      <c r="V754">
        <v>0</v>
      </c>
      <c r="W754">
        <v>0</v>
      </c>
      <c r="X754">
        <v>0</v>
      </c>
      <c r="Y754">
        <v>0</v>
      </c>
      <c r="Z754">
        <v>0</v>
      </c>
      <c r="AA754">
        <v>0</v>
      </c>
      <c r="AB754">
        <v>0</v>
      </c>
      <c r="AC754">
        <v>0</v>
      </c>
      <c r="AD754">
        <v>0</v>
      </c>
      <c r="AE754">
        <v>0</v>
      </c>
      <c r="AF754">
        <v>0</v>
      </c>
      <c r="AG754">
        <v>0</v>
      </c>
      <c r="AH754">
        <v>6740</v>
      </c>
      <c r="AI754">
        <v>6433</v>
      </c>
      <c r="AJ754">
        <v>8562</v>
      </c>
      <c r="AK754">
        <v>6584</v>
      </c>
      <c r="AL754">
        <v>6781</v>
      </c>
      <c r="AM754">
        <v>6938</v>
      </c>
      <c r="AN754">
        <v>6445</v>
      </c>
      <c r="AO754">
        <v>7226</v>
      </c>
      <c r="AP754">
        <v>5989</v>
      </c>
      <c r="AQ754">
        <v>7176</v>
      </c>
      <c r="AR754">
        <v>6387</v>
      </c>
      <c r="AS754">
        <v>7754.4</v>
      </c>
      <c r="AT754">
        <v>0</v>
      </c>
    </row>
    <row r="755" spans="1:46" x14ac:dyDescent="0.45">
      <c r="A755" t="s">
        <v>10</v>
      </c>
      <c r="B755">
        <v>1</v>
      </c>
      <c r="C755" t="s">
        <v>577</v>
      </c>
      <c r="D755">
        <v>7801</v>
      </c>
      <c r="E755">
        <v>0</v>
      </c>
      <c r="F755">
        <v>0</v>
      </c>
      <c r="G755">
        <v>0</v>
      </c>
      <c r="H755">
        <v>0</v>
      </c>
      <c r="I755">
        <v>0</v>
      </c>
      <c r="J755">
        <v>0</v>
      </c>
      <c r="K755">
        <v>0</v>
      </c>
      <c r="L755">
        <v>0</v>
      </c>
      <c r="M755">
        <v>0</v>
      </c>
      <c r="N755">
        <v>0</v>
      </c>
      <c r="O755">
        <v>0</v>
      </c>
      <c r="P755">
        <v>0</v>
      </c>
      <c r="Q755">
        <v>0</v>
      </c>
      <c r="R755">
        <v>0</v>
      </c>
      <c r="S755">
        <v>0</v>
      </c>
      <c r="T755">
        <v>0</v>
      </c>
      <c r="U755">
        <v>0</v>
      </c>
      <c r="V755">
        <v>0</v>
      </c>
      <c r="W755">
        <v>0</v>
      </c>
      <c r="X755">
        <v>0</v>
      </c>
      <c r="Y755">
        <v>0</v>
      </c>
      <c r="Z755">
        <v>0</v>
      </c>
      <c r="AA755">
        <v>0</v>
      </c>
      <c r="AB755">
        <v>0</v>
      </c>
      <c r="AC755">
        <v>0</v>
      </c>
      <c r="AD755">
        <v>0</v>
      </c>
      <c r="AE755">
        <v>0</v>
      </c>
      <c r="AF755">
        <v>0</v>
      </c>
      <c r="AG755">
        <v>0</v>
      </c>
      <c r="AH755">
        <v>732</v>
      </c>
      <c r="AI755">
        <v>729</v>
      </c>
      <c r="AJ755">
        <v>924</v>
      </c>
      <c r="AK755">
        <v>664</v>
      </c>
      <c r="AL755">
        <v>524</v>
      </c>
      <c r="AM755">
        <v>392</v>
      </c>
      <c r="AN755">
        <v>401</v>
      </c>
      <c r="AO755">
        <v>776</v>
      </c>
      <c r="AP755">
        <v>642</v>
      </c>
      <c r="AQ755">
        <v>772</v>
      </c>
      <c r="AR755">
        <v>686</v>
      </c>
      <c r="AS755">
        <v>835.81</v>
      </c>
      <c r="AT755">
        <v>0</v>
      </c>
    </row>
    <row r="756" spans="1:46" x14ac:dyDescent="0.45">
      <c r="A756" t="s">
        <v>10</v>
      </c>
      <c r="B756">
        <v>1</v>
      </c>
      <c r="C756" t="s">
        <v>577</v>
      </c>
      <c r="D756">
        <v>7802</v>
      </c>
      <c r="E756">
        <v>0</v>
      </c>
      <c r="F756">
        <v>0</v>
      </c>
      <c r="G756">
        <v>0</v>
      </c>
      <c r="H756">
        <v>0</v>
      </c>
      <c r="I756">
        <v>0</v>
      </c>
      <c r="J756">
        <v>0</v>
      </c>
      <c r="K756">
        <v>0</v>
      </c>
      <c r="L756">
        <v>0</v>
      </c>
      <c r="M756">
        <v>0</v>
      </c>
      <c r="N756">
        <v>0</v>
      </c>
      <c r="O756">
        <v>0</v>
      </c>
      <c r="P756">
        <v>0</v>
      </c>
      <c r="Q756">
        <v>0</v>
      </c>
      <c r="R756">
        <v>0</v>
      </c>
      <c r="S756">
        <v>0</v>
      </c>
      <c r="T756">
        <v>0</v>
      </c>
      <c r="U756">
        <v>0</v>
      </c>
      <c r="V756">
        <v>0</v>
      </c>
      <c r="W756">
        <v>0</v>
      </c>
      <c r="X756">
        <v>0</v>
      </c>
      <c r="Y756">
        <v>0</v>
      </c>
      <c r="Z756">
        <v>0</v>
      </c>
      <c r="AA756">
        <v>0</v>
      </c>
      <c r="AB756">
        <v>0</v>
      </c>
      <c r="AC756">
        <v>0</v>
      </c>
      <c r="AD756">
        <v>0</v>
      </c>
      <c r="AE756">
        <v>0</v>
      </c>
      <c r="AF756">
        <v>0</v>
      </c>
      <c r="AG756">
        <v>0</v>
      </c>
      <c r="AH756">
        <v>0</v>
      </c>
      <c r="AI756">
        <v>1902</v>
      </c>
      <c r="AJ756">
        <v>0</v>
      </c>
      <c r="AK756">
        <v>0</v>
      </c>
      <c r="AL756">
        <v>0</v>
      </c>
      <c r="AM756">
        <v>98</v>
      </c>
      <c r="AN756">
        <v>0</v>
      </c>
      <c r="AO756">
        <v>0</v>
      </c>
      <c r="AP756">
        <v>0</v>
      </c>
      <c r="AQ756">
        <v>0</v>
      </c>
      <c r="AR756">
        <v>0</v>
      </c>
      <c r="AS756">
        <v>0</v>
      </c>
      <c r="AT756">
        <v>0</v>
      </c>
    </row>
    <row r="757" spans="1:46" x14ac:dyDescent="0.45">
      <c r="A757" t="s">
        <v>10</v>
      </c>
      <c r="B757">
        <v>1</v>
      </c>
      <c r="C757" t="s">
        <v>577</v>
      </c>
      <c r="D757">
        <v>7803</v>
      </c>
      <c r="E757">
        <v>0</v>
      </c>
      <c r="F757">
        <v>0</v>
      </c>
      <c r="G757">
        <v>0</v>
      </c>
      <c r="H757">
        <v>0</v>
      </c>
      <c r="I757">
        <v>0</v>
      </c>
      <c r="J757">
        <v>0</v>
      </c>
      <c r="K757">
        <v>0</v>
      </c>
      <c r="L757">
        <v>0</v>
      </c>
      <c r="M757">
        <v>0</v>
      </c>
      <c r="N757">
        <v>0</v>
      </c>
      <c r="O757">
        <v>0</v>
      </c>
      <c r="P757">
        <v>0</v>
      </c>
      <c r="Q757">
        <v>0</v>
      </c>
      <c r="R757">
        <v>0</v>
      </c>
      <c r="S757">
        <v>0</v>
      </c>
      <c r="T757">
        <v>0</v>
      </c>
      <c r="U757">
        <v>0</v>
      </c>
      <c r="V757">
        <v>0</v>
      </c>
      <c r="W757">
        <v>0</v>
      </c>
      <c r="X757">
        <v>0</v>
      </c>
      <c r="Y757">
        <v>0</v>
      </c>
      <c r="Z757">
        <v>0</v>
      </c>
      <c r="AA757">
        <v>0</v>
      </c>
      <c r="AB757">
        <v>0</v>
      </c>
      <c r="AC757">
        <v>0</v>
      </c>
      <c r="AD757">
        <v>0</v>
      </c>
      <c r="AE757">
        <v>0</v>
      </c>
      <c r="AF757">
        <v>0</v>
      </c>
      <c r="AG757">
        <v>0</v>
      </c>
      <c r="AH757">
        <v>305</v>
      </c>
      <c r="AI757">
        <v>4434</v>
      </c>
      <c r="AJ757">
        <v>0</v>
      </c>
      <c r="AK757">
        <v>888</v>
      </c>
      <c r="AL757">
        <v>839</v>
      </c>
      <c r="AM757">
        <v>0</v>
      </c>
      <c r="AN757">
        <v>356</v>
      </c>
      <c r="AO757">
        <v>280</v>
      </c>
      <c r="AP757">
        <v>0</v>
      </c>
      <c r="AQ757">
        <v>318</v>
      </c>
      <c r="AR757">
        <v>4232</v>
      </c>
      <c r="AS757">
        <v>348</v>
      </c>
      <c r="AT757">
        <v>0</v>
      </c>
    </row>
    <row r="758" spans="1:46" x14ac:dyDescent="0.45">
      <c r="A758" t="s">
        <v>10</v>
      </c>
      <c r="B758">
        <v>1</v>
      </c>
      <c r="C758" t="s">
        <v>577</v>
      </c>
      <c r="D758">
        <v>7804</v>
      </c>
      <c r="E758">
        <v>0</v>
      </c>
      <c r="F758">
        <v>0</v>
      </c>
      <c r="G758">
        <v>0</v>
      </c>
      <c r="H758">
        <v>0</v>
      </c>
      <c r="I758">
        <v>0</v>
      </c>
      <c r="J758">
        <v>0</v>
      </c>
      <c r="K758">
        <v>0</v>
      </c>
      <c r="L758">
        <v>0</v>
      </c>
      <c r="M758">
        <v>0</v>
      </c>
      <c r="N758">
        <v>0</v>
      </c>
      <c r="O758">
        <v>0</v>
      </c>
      <c r="P758">
        <v>0</v>
      </c>
      <c r="Q758">
        <v>0</v>
      </c>
      <c r="R758">
        <v>0</v>
      </c>
      <c r="S758">
        <v>0</v>
      </c>
      <c r="T758">
        <v>0</v>
      </c>
      <c r="U758">
        <v>0</v>
      </c>
      <c r="V758">
        <v>0</v>
      </c>
      <c r="W758">
        <v>0</v>
      </c>
      <c r="X758">
        <v>0</v>
      </c>
      <c r="Y758">
        <v>0</v>
      </c>
      <c r="Z758">
        <v>0</v>
      </c>
      <c r="AA758">
        <v>0</v>
      </c>
      <c r="AB758">
        <v>0</v>
      </c>
      <c r="AC758">
        <v>0</v>
      </c>
      <c r="AD758">
        <v>0</v>
      </c>
      <c r="AE758">
        <v>0</v>
      </c>
      <c r="AF758">
        <v>0</v>
      </c>
      <c r="AG758">
        <v>0</v>
      </c>
      <c r="AH758">
        <v>340</v>
      </c>
      <c r="AI758">
        <v>0</v>
      </c>
      <c r="AJ758">
        <v>382</v>
      </c>
      <c r="AK758">
        <v>630</v>
      </c>
      <c r="AL758">
        <v>116</v>
      </c>
      <c r="AM758">
        <v>162</v>
      </c>
      <c r="AN758">
        <v>0</v>
      </c>
      <c r="AO758">
        <v>295</v>
      </c>
      <c r="AP758">
        <v>649</v>
      </c>
      <c r="AQ758">
        <v>557</v>
      </c>
      <c r="AR758">
        <v>0</v>
      </c>
      <c r="AS758">
        <v>869</v>
      </c>
      <c r="AT758">
        <v>0</v>
      </c>
    </row>
    <row r="759" spans="1:46" x14ac:dyDescent="0.45">
      <c r="A759" t="s">
        <v>10</v>
      </c>
      <c r="B759">
        <v>1</v>
      </c>
      <c r="C759" t="s">
        <v>577</v>
      </c>
      <c r="D759">
        <v>7806</v>
      </c>
      <c r="E759">
        <v>0</v>
      </c>
      <c r="F759">
        <v>0</v>
      </c>
      <c r="G759">
        <v>0</v>
      </c>
      <c r="H759">
        <v>0</v>
      </c>
      <c r="I759">
        <v>0</v>
      </c>
      <c r="J759">
        <v>0</v>
      </c>
      <c r="K759">
        <v>0</v>
      </c>
      <c r="L759">
        <v>0</v>
      </c>
      <c r="M759">
        <v>0</v>
      </c>
      <c r="N759">
        <v>0</v>
      </c>
      <c r="O759">
        <v>0</v>
      </c>
      <c r="P759">
        <v>0</v>
      </c>
      <c r="Q759">
        <v>0</v>
      </c>
      <c r="R759">
        <v>0</v>
      </c>
      <c r="S759">
        <v>0</v>
      </c>
      <c r="T759">
        <v>0</v>
      </c>
      <c r="U759">
        <v>0</v>
      </c>
      <c r="V759">
        <v>0</v>
      </c>
      <c r="W759">
        <v>0</v>
      </c>
      <c r="X759">
        <v>0</v>
      </c>
      <c r="Y759">
        <v>0</v>
      </c>
      <c r="Z759">
        <v>0</v>
      </c>
      <c r="AA759">
        <v>0</v>
      </c>
      <c r="AB759">
        <v>0</v>
      </c>
      <c r="AC759">
        <v>0</v>
      </c>
      <c r="AD759">
        <v>0</v>
      </c>
      <c r="AE759">
        <v>0</v>
      </c>
      <c r="AF759">
        <v>0</v>
      </c>
      <c r="AG759">
        <v>0</v>
      </c>
      <c r="AH759">
        <v>123</v>
      </c>
      <c r="AI759">
        <v>0</v>
      </c>
      <c r="AJ759">
        <v>0</v>
      </c>
      <c r="AK759">
        <v>0</v>
      </c>
      <c r="AL759">
        <v>0</v>
      </c>
      <c r="AM759">
        <v>14</v>
      </c>
      <c r="AN759">
        <v>0</v>
      </c>
      <c r="AO759">
        <v>0</v>
      </c>
      <c r="AP759">
        <v>49</v>
      </c>
      <c r="AQ759">
        <v>0</v>
      </c>
      <c r="AR759">
        <v>80</v>
      </c>
      <c r="AS759">
        <v>134</v>
      </c>
      <c r="AT759">
        <v>0</v>
      </c>
    </row>
    <row r="760" spans="1:46" x14ac:dyDescent="0.45">
      <c r="A760" t="s">
        <v>10</v>
      </c>
      <c r="B760">
        <v>1</v>
      </c>
      <c r="C760" t="s">
        <v>577</v>
      </c>
      <c r="D760">
        <v>7815</v>
      </c>
      <c r="E760">
        <v>0</v>
      </c>
      <c r="F760">
        <v>0</v>
      </c>
      <c r="G760">
        <v>0</v>
      </c>
      <c r="H760">
        <v>0</v>
      </c>
      <c r="I760">
        <v>0</v>
      </c>
      <c r="J760">
        <v>0</v>
      </c>
      <c r="K760">
        <v>0</v>
      </c>
      <c r="L760">
        <v>0</v>
      </c>
      <c r="M760">
        <v>0</v>
      </c>
      <c r="N760">
        <v>0</v>
      </c>
      <c r="O760">
        <v>0</v>
      </c>
      <c r="P760">
        <v>0</v>
      </c>
      <c r="Q760">
        <v>0</v>
      </c>
      <c r="R760">
        <v>0</v>
      </c>
      <c r="S760">
        <v>0</v>
      </c>
      <c r="T760">
        <v>0</v>
      </c>
      <c r="U760">
        <v>0</v>
      </c>
      <c r="V760">
        <v>0</v>
      </c>
      <c r="W760">
        <v>0</v>
      </c>
      <c r="X760">
        <v>0</v>
      </c>
      <c r="Y760">
        <v>0</v>
      </c>
      <c r="Z760">
        <v>0</v>
      </c>
      <c r="AA760">
        <v>0</v>
      </c>
      <c r="AB760">
        <v>0</v>
      </c>
      <c r="AC760">
        <v>0</v>
      </c>
      <c r="AD760">
        <v>0</v>
      </c>
      <c r="AE760">
        <v>0</v>
      </c>
      <c r="AF760">
        <v>0</v>
      </c>
      <c r="AG760">
        <v>0</v>
      </c>
      <c r="AH760">
        <v>529</v>
      </c>
      <c r="AI760">
        <v>1264</v>
      </c>
      <c r="AJ760">
        <v>5538</v>
      </c>
      <c r="AK760">
        <v>1483</v>
      </c>
      <c r="AL760">
        <v>2346</v>
      </c>
      <c r="AM760">
        <v>0</v>
      </c>
      <c r="AN760">
        <v>2264</v>
      </c>
      <c r="AO760">
        <v>3236</v>
      </c>
      <c r="AP760">
        <v>2344</v>
      </c>
      <c r="AQ760">
        <v>1684</v>
      </c>
      <c r="AR760">
        <v>1636</v>
      </c>
      <c r="AS760">
        <v>676</v>
      </c>
      <c r="AT760">
        <v>0</v>
      </c>
    </row>
    <row r="761" spans="1:46" x14ac:dyDescent="0.45">
      <c r="A761" t="s">
        <v>10</v>
      </c>
      <c r="B761">
        <v>1</v>
      </c>
      <c r="C761" t="s">
        <v>577</v>
      </c>
      <c r="D761">
        <v>7870</v>
      </c>
      <c r="E761">
        <v>0</v>
      </c>
      <c r="F761">
        <v>0</v>
      </c>
      <c r="G761">
        <v>0</v>
      </c>
      <c r="H761">
        <v>0</v>
      </c>
      <c r="I761">
        <v>0</v>
      </c>
      <c r="J761">
        <v>0</v>
      </c>
      <c r="K761">
        <v>0</v>
      </c>
      <c r="L761">
        <v>0</v>
      </c>
      <c r="M761">
        <v>0</v>
      </c>
      <c r="N761">
        <v>0</v>
      </c>
      <c r="O761">
        <v>0</v>
      </c>
      <c r="P761">
        <v>0</v>
      </c>
      <c r="Q761">
        <v>0</v>
      </c>
      <c r="R761">
        <v>0</v>
      </c>
      <c r="S761">
        <v>0</v>
      </c>
      <c r="T761">
        <v>0</v>
      </c>
      <c r="U761">
        <v>0</v>
      </c>
      <c r="V761">
        <v>0</v>
      </c>
      <c r="W761">
        <v>0</v>
      </c>
      <c r="X761">
        <v>0</v>
      </c>
      <c r="Y761">
        <v>0</v>
      </c>
      <c r="Z761">
        <v>0</v>
      </c>
      <c r="AA761">
        <v>0</v>
      </c>
      <c r="AB761">
        <v>0</v>
      </c>
      <c r="AC761">
        <v>0</v>
      </c>
      <c r="AD761">
        <v>0</v>
      </c>
      <c r="AE761">
        <v>0</v>
      </c>
      <c r="AF761">
        <v>0</v>
      </c>
      <c r="AG761">
        <v>0</v>
      </c>
      <c r="AH761">
        <v>0</v>
      </c>
      <c r="AI761">
        <v>0</v>
      </c>
      <c r="AJ761">
        <v>0</v>
      </c>
      <c r="AK761">
        <v>21750</v>
      </c>
      <c r="AL761">
        <v>0</v>
      </c>
      <c r="AM761">
        <v>0</v>
      </c>
      <c r="AN761">
        <v>0</v>
      </c>
      <c r="AO761">
        <v>21750</v>
      </c>
      <c r="AP761">
        <v>0</v>
      </c>
      <c r="AQ761">
        <v>0</v>
      </c>
      <c r="AR761">
        <v>0</v>
      </c>
      <c r="AS761">
        <v>0</v>
      </c>
      <c r="AT761">
        <v>0</v>
      </c>
    </row>
    <row r="762" spans="1:46" x14ac:dyDescent="0.45">
      <c r="A762" t="s">
        <v>10</v>
      </c>
      <c r="B762">
        <v>1</v>
      </c>
      <c r="C762" t="s">
        <v>577</v>
      </c>
      <c r="D762">
        <v>7871</v>
      </c>
      <c r="E762">
        <v>0</v>
      </c>
      <c r="F762">
        <v>0</v>
      </c>
      <c r="G762">
        <v>0</v>
      </c>
      <c r="H762">
        <v>0</v>
      </c>
      <c r="I762">
        <v>0</v>
      </c>
      <c r="J762">
        <v>0</v>
      </c>
      <c r="K762">
        <v>0</v>
      </c>
      <c r="L762">
        <v>0</v>
      </c>
      <c r="M762">
        <v>0</v>
      </c>
      <c r="N762">
        <v>0</v>
      </c>
      <c r="O762">
        <v>0</v>
      </c>
      <c r="P762">
        <v>0</v>
      </c>
      <c r="Q762">
        <v>0</v>
      </c>
      <c r="R762">
        <v>0</v>
      </c>
      <c r="S762">
        <v>0</v>
      </c>
      <c r="T762">
        <v>0</v>
      </c>
      <c r="U762">
        <v>0</v>
      </c>
      <c r="V762">
        <v>0</v>
      </c>
      <c r="W762">
        <v>0</v>
      </c>
      <c r="X762">
        <v>0</v>
      </c>
      <c r="Y762">
        <v>0</v>
      </c>
      <c r="Z762">
        <v>0</v>
      </c>
      <c r="AA762">
        <v>0</v>
      </c>
      <c r="AB762">
        <v>0</v>
      </c>
      <c r="AC762">
        <v>0</v>
      </c>
      <c r="AD762">
        <v>0</v>
      </c>
      <c r="AE762">
        <v>0</v>
      </c>
      <c r="AF762">
        <v>0</v>
      </c>
      <c r="AG762">
        <v>0</v>
      </c>
      <c r="AH762">
        <v>0</v>
      </c>
      <c r="AI762">
        <v>0</v>
      </c>
      <c r="AJ762">
        <v>0</v>
      </c>
      <c r="AK762">
        <v>0</v>
      </c>
      <c r="AL762">
        <v>0</v>
      </c>
      <c r="AM762">
        <v>0</v>
      </c>
      <c r="AN762">
        <v>0</v>
      </c>
      <c r="AO762">
        <v>0</v>
      </c>
      <c r="AP762">
        <v>0</v>
      </c>
      <c r="AQ762">
        <v>0</v>
      </c>
      <c r="AR762">
        <v>0</v>
      </c>
      <c r="AS762">
        <v>3500</v>
      </c>
      <c r="AT762">
        <v>0</v>
      </c>
    </row>
    <row r="763" spans="1:46" x14ac:dyDescent="0.45">
      <c r="A763" t="s">
        <v>10</v>
      </c>
      <c r="B763">
        <v>1</v>
      </c>
      <c r="C763" t="s">
        <v>577</v>
      </c>
      <c r="D763">
        <v>7875</v>
      </c>
      <c r="E763">
        <v>0</v>
      </c>
      <c r="F763">
        <v>0</v>
      </c>
      <c r="G763">
        <v>0</v>
      </c>
      <c r="H763">
        <v>0</v>
      </c>
      <c r="I763">
        <v>0</v>
      </c>
      <c r="J763">
        <v>0</v>
      </c>
      <c r="K763">
        <v>0</v>
      </c>
      <c r="L763">
        <v>0</v>
      </c>
      <c r="M763">
        <v>0</v>
      </c>
      <c r="N763">
        <v>0</v>
      </c>
      <c r="O763">
        <v>0</v>
      </c>
      <c r="P763">
        <v>0</v>
      </c>
      <c r="Q763">
        <v>0</v>
      </c>
      <c r="R763">
        <v>0</v>
      </c>
      <c r="S763">
        <v>0</v>
      </c>
      <c r="T763">
        <v>0</v>
      </c>
      <c r="U763">
        <v>0</v>
      </c>
      <c r="V763">
        <v>0</v>
      </c>
      <c r="W763">
        <v>0</v>
      </c>
      <c r="X763">
        <v>0</v>
      </c>
      <c r="Y763">
        <v>0</v>
      </c>
      <c r="Z763">
        <v>0</v>
      </c>
      <c r="AA763">
        <v>0</v>
      </c>
      <c r="AB763">
        <v>0</v>
      </c>
      <c r="AC763">
        <v>0</v>
      </c>
      <c r="AD763">
        <v>0</v>
      </c>
      <c r="AE763">
        <v>0</v>
      </c>
      <c r="AF763">
        <v>0</v>
      </c>
      <c r="AG763">
        <v>0</v>
      </c>
      <c r="AH763">
        <v>0</v>
      </c>
      <c r="AI763">
        <v>2247</v>
      </c>
      <c r="AJ763">
        <v>2753</v>
      </c>
      <c r="AK763">
        <v>0</v>
      </c>
      <c r="AL763">
        <v>0</v>
      </c>
      <c r="AM763">
        <v>0</v>
      </c>
      <c r="AN763">
        <v>0</v>
      </c>
      <c r="AO763">
        <v>0</v>
      </c>
      <c r="AP763">
        <v>0</v>
      </c>
      <c r="AQ763">
        <v>0</v>
      </c>
      <c r="AR763">
        <v>0</v>
      </c>
      <c r="AS763">
        <v>0</v>
      </c>
      <c r="AT763">
        <v>0</v>
      </c>
    </row>
  </sheetData>
  <sortState xmlns:xlrd2="http://schemas.microsoft.com/office/spreadsheetml/2017/richdata2" ref="A2:AT763">
    <sortCondition ref="C2"/>
    <sortCondition ref="D2"/>
    <sortCondition ref="B2"/>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2F2F2"/>
  </sheetPr>
  <dimension ref="A1:AU51"/>
  <sheetViews>
    <sheetView topLeftCell="AC1" zoomScale="90" zoomScaleNormal="90" workbookViewId="0">
      <pane ySplit="2" topLeftCell="A3" activePane="bottomLeft" state="frozen"/>
      <selection activeCell="A30" sqref="A30"/>
      <selection pane="bottomLeft" activeCell="AM21" sqref="AM21"/>
    </sheetView>
  </sheetViews>
  <sheetFormatPr defaultColWidth="9.1328125" defaultRowHeight="14.25" x14ac:dyDescent="0.45"/>
  <cols>
    <col min="1" max="1" width="32.86328125" style="10" bestFit="1" customWidth="1"/>
    <col min="2" max="2" width="15.3984375" style="10" hidden="1" customWidth="1"/>
    <col min="3" max="3" width="15.73046875" style="10" bestFit="1" customWidth="1"/>
    <col min="4" max="4" width="15.73046875" style="10" customWidth="1"/>
    <col min="5" max="5" width="13.86328125" style="10" bestFit="1" customWidth="1"/>
    <col min="6" max="6" width="13.86328125" style="10" hidden="1" customWidth="1"/>
    <col min="7" max="7" width="2.265625" style="10" customWidth="1"/>
    <col min="8" max="8" width="24.265625" style="10" bestFit="1" customWidth="1"/>
    <col min="9" max="9" width="13.265625" style="10" hidden="1" customWidth="1"/>
    <col min="10" max="10" width="16.265625" style="10" bestFit="1" customWidth="1"/>
    <col min="11" max="11" width="16.265625" style="10" customWidth="1"/>
    <col min="12" max="12" width="13.3984375" style="10" customWidth="1"/>
    <col min="13" max="13" width="12.265625" style="10" customWidth="1"/>
    <col min="14" max="14" width="2.265625" style="10" customWidth="1"/>
    <col min="15" max="15" width="24.265625" style="10" bestFit="1" customWidth="1"/>
    <col min="16" max="16" width="13.73046875" style="10" hidden="1" customWidth="1"/>
    <col min="17" max="17" width="14.3984375" style="10" bestFit="1" customWidth="1"/>
    <col min="18" max="18" width="14.3984375" style="10" customWidth="1"/>
    <col min="19" max="19" width="12.265625" style="10" bestFit="1" customWidth="1"/>
    <col min="20" max="20" width="12.265625" style="10" customWidth="1"/>
    <col min="21" max="21" width="2" style="10" customWidth="1"/>
    <col min="22" max="22" width="24.265625" style="10" bestFit="1" customWidth="1"/>
    <col min="23" max="23" width="13.265625" style="10" hidden="1" customWidth="1"/>
    <col min="24" max="25" width="14.59765625" style="10" customWidth="1"/>
    <col min="26" max="26" width="12.73046875" style="10" customWidth="1"/>
    <col min="27" max="27" width="12.59765625" style="10" customWidth="1"/>
    <col min="28" max="28" width="2.73046875" style="10" customWidth="1"/>
    <col min="29" max="29" width="24.265625" style="10" bestFit="1" customWidth="1"/>
    <col min="30" max="30" width="13.73046875" style="10" hidden="1" customWidth="1"/>
    <col min="31" max="31" width="13.86328125" style="10" bestFit="1" customWidth="1"/>
    <col min="32" max="32" width="13.86328125" style="10" customWidth="1"/>
    <col min="33" max="33" width="12.86328125" style="10" bestFit="1" customWidth="1"/>
    <col min="34" max="34" width="12.86328125" style="10" customWidth="1"/>
    <col min="35" max="35" width="2.73046875" style="10" customWidth="1"/>
    <col min="36" max="36" width="24.265625" style="10" bestFit="1" customWidth="1"/>
    <col min="37" max="37" width="16" style="10" hidden="1" customWidth="1"/>
    <col min="38" max="38" width="16" style="10" bestFit="1" customWidth="1"/>
    <col min="39" max="39" width="16" style="10" customWidth="1"/>
    <col min="40" max="40" width="13.86328125" style="10" bestFit="1" customWidth="1"/>
    <col min="41" max="41" width="18.86328125" style="10" customWidth="1"/>
    <col min="42" max="42" width="14.73046875" style="10" customWidth="1"/>
    <col min="43" max="16384" width="9.1328125" style="10"/>
  </cols>
  <sheetData>
    <row r="1" spans="1:47" s="6" customFormat="1" ht="69" customHeight="1" x14ac:dyDescent="0.45">
      <c r="A1" s="1337" t="s">
        <v>593</v>
      </c>
      <c r="B1" s="1338"/>
      <c r="C1" s="1338"/>
      <c r="D1" s="1338"/>
      <c r="E1" s="1338"/>
      <c r="F1" s="1339"/>
      <c r="G1" s="4"/>
      <c r="H1" s="1337" t="s">
        <v>594</v>
      </c>
      <c r="I1" s="1338"/>
      <c r="J1" s="1338"/>
      <c r="K1" s="1338"/>
      <c r="L1" s="1338"/>
      <c r="M1" s="1339"/>
      <c r="N1" s="5"/>
      <c r="O1" s="1337" t="s">
        <v>595</v>
      </c>
      <c r="P1" s="1338"/>
      <c r="Q1" s="1338"/>
      <c r="R1" s="1338"/>
      <c r="S1" s="1338"/>
      <c r="T1" s="1339"/>
      <c r="U1" s="4"/>
      <c r="V1" s="1337" t="s">
        <v>596</v>
      </c>
      <c r="W1" s="1338"/>
      <c r="X1" s="1338"/>
      <c r="Y1" s="1338"/>
      <c r="Z1" s="1338"/>
      <c r="AA1" s="1339"/>
      <c r="AB1" s="4"/>
      <c r="AC1" s="1337" t="s">
        <v>597</v>
      </c>
      <c r="AD1" s="1338"/>
      <c r="AE1" s="1338"/>
      <c r="AF1" s="1338"/>
      <c r="AG1" s="1338"/>
      <c r="AH1" s="1339"/>
      <c r="AI1" s="4"/>
      <c r="AJ1" s="1326" t="s">
        <v>598</v>
      </c>
      <c r="AK1" s="1327"/>
      <c r="AL1" s="1327"/>
      <c r="AM1" s="1327"/>
      <c r="AN1" s="1327"/>
      <c r="AO1" s="1327"/>
      <c r="AP1" s="1328"/>
      <c r="AQ1" s="618"/>
      <c r="AR1" s="618"/>
      <c r="AS1" s="37"/>
      <c r="AT1" s="37"/>
      <c r="AU1" s="37"/>
    </row>
    <row r="2" spans="1:47" s="6" customFormat="1" ht="60" customHeight="1" x14ac:dyDescent="0.45">
      <c r="A2" s="100"/>
      <c r="B2" s="705" t="s">
        <v>599</v>
      </c>
      <c r="C2" s="1043" t="s">
        <v>600</v>
      </c>
      <c r="D2" s="1043" t="s">
        <v>601</v>
      </c>
      <c r="E2" s="102" t="s">
        <v>602</v>
      </c>
      <c r="F2" s="854" t="s">
        <v>600</v>
      </c>
      <c r="G2" s="7"/>
      <c r="H2" s="101"/>
      <c r="I2" s="705" t="s">
        <v>599</v>
      </c>
      <c r="J2" s="794" t="s">
        <v>600</v>
      </c>
      <c r="K2" s="794" t="s">
        <v>601</v>
      </c>
      <c r="L2" s="102" t="s">
        <v>602</v>
      </c>
      <c r="M2" s="854" t="s">
        <v>603</v>
      </c>
      <c r="N2" s="7"/>
      <c r="O2" s="101"/>
      <c r="P2" s="705" t="s">
        <v>599</v>
      </c>
      <c r="Q2" s="794" t="s">
        <v>600</v>
      </c>
      <c r="R2" s="794" t="s">
        <v>601</v>
      </c>
      <c r="S2" s="102" t="s">
        <v>602</v>
      </c>
      <c r="T2" s="854" t="s">
        <v>603</v>
      </c>
      <c r="U2" s="7"/>
      <c r="V2" s="101"/>
      <c r="W2" s="705" t="s">
        <v>599</v>
      </c>
      <c r="X2" s="794" t="s">
        <v>600</v>
      </c>
      <c r="Y2" s="794" t="s">
        <v>601</v>
      </c>
      <c r="Z2" s="102" t="s">
        <v>602</v>
      </c>
      <c r="AA2" s="854" t="s">
        <v>603</v>
      </c>
      <c r="AB2" s="7"/>
      <c r="AC2" s="101"/>
      <c r="AD2" s="705" t="s">
        <v>599</v>
      </c>
      <c r="AE2" s="794" t="s">
        <v>600</v>
      </c>
      <c r="AF2" s="794" t="s">
        <v>601</v>
      </c>
      <c r="AG2" s="102" t="s">
        <v>602</v>
      </c>
      <c r="AH2" s="854" t="s">
        <v>603</v>
      </c>
      <c r="AI2" s="4"/>
      <c r="AJ2" s="102"/>
      <c r="AK2" s="705" t="s">
        <v>599</v>
      </c>
      <c r="AL2" s="794" t="s">
        <v>600</v>
      </c>
      <c r="AM2" s="794" t="s">
        <v>601</v>
      </c>
      <c r="AN2" s="102" t="s">
        <v>602</v>
      </c>
      <c r="AO2" s="845" t="s">
        <v>603</v>
      </c>
      <c r="AP2" s="963" t="s">
        <v>604</v>
      </c>
      <c r="AQ2" s="37"/>
      <c r="AR2" s="37"/>
      <c r="AS2" s="37"/>
      <c r="AT2" s="37"/>
      <c r="AU2" s="37"/>
    </row>
    <row r="3" spans="1:47" x14ac:dyDescent="0.45">
      <c r="A3" s="8"/>
      <c r="B3" s="8"/>
      <c r="C3" s="8"/>
      <c r="D3" s="8"/>
      <c r="E3" s="8"/>
      <c r="F3" s="22"/>
      <c r="G3" s="9"/>
      <c r="H3" s="8"/>
      <c r="I3" s="8"/>
      <c r="J3" s="8"/>
      <c r="K3" s="8"/>
      <c r="L3" s="8"/>
      <c r="M3" s="8"/>
      <c r="N3" s="9"/>
      <c r="O3" s="8"/>
      <c r="P3" s="8"/>
      <c r="Q3" s="8"/>
      <c r="R3" s="8"/>
      <c r="S3" s="8"/>
      <c r="T3" s="8"/>
      <c r="U3" s="9"/>
      <c r="V3" s="8"/>
      <c r="W3" s="8"/>
      <c r="X3" s="8"/>
      <c r="Y3" s="8"/>
      <c r="Z3" s="8"/>
      <c r="AA3" s="8"/>
      <c r="AB3" s="9"/>
      <c r="AC3" s="8"/>
      <c r="AD3" s="8"/>
      <c r="AE3" s="8"/>
      <c r="AF3" s="8"/>
      <c r="AG3" s="8"/>
      <c r="AH3" s="8"/>
      <c r="AI3" s="9"/>
      <c r="AJ3" s="8"/>
      <c r="AK3" s="8"/>
      <c r="AL3" s="8"/>
      <c r="AM3" s="8"/>
      <c r="AN3" s="8"/>
      <c r="AO3" s="620"/>
      <c r="AP3" s="959"/>
      <c r="AQ3" s="30"/>
      <c r="AR3" s="30"/>
      <c r="AS3" s="30"/>
      <c r="AT3" s="30"/>
      <c r="AU3" s="30"/>
    </row>
    <row r="4" spans="1:47" x14ac:dyDescent="0.45">
      <c r="A4" s="1354" t="s">
        <v>605</v>
      </c>
      <c r="B4" s="1355"/>
      <c r="C4" s="1355"/>
      <c r="D4" s="1355"/>
      <c r="E4" s="1355"/>
      <c r="F4" s="1356"/>
      <c r="G4" s="9"/>
      <c r="H4" s="1366" t="s">
        <v>605</v>
      </c>
      <c r="I4" s="1358"/>
      <c r="J4" s="1359"/>
      <c r="K4" s="1359"/>
      <c r="L4" s="1359"/>
      <c r="M4" s="1367"/>
      <c r="N4" s="9"/>
      <c r="O4" s="1334" t="s">
        <v>605</v>
      </c>
      <c r="P4" s="1335"/>
      <c r="Q4" s="1335"/>
      <c r="R4" s="1335"/>
      <c r="S4" s="1335"/>
      <c r="T4" s="1336"/>
      <c r="U4" s="9"/>
      <c r="V4" s="1334" t="s">
        <v>605</v>
      </c>
      <c r="W4" s="1335"/>
      <c r="X4" s="1335"/>
      <c r="Y4" s="1335"/>
      <c r="Z4" s="1335"/>
      <c r="AA4" s="1336"/>
      <c r="AB4" s="9"/>
      <c r="AC4" s="1334" t="s">
        <v>605</v>
      </c>
      <c r="AD4" s="1335"/>
      <c r="AE4" s="1335"/>
      <c r="AF4" s="1335"/>
      <c r="AG4" s="1335"/>
      <c r="AH4" s="1336"/>
      <c r="AI4" s="9"/>
      <c r="AJ4" s="1343" t="s">
        <v>605</v>
      </c>
      <c r="AK4" s="1344"/>
      <c r="AL4" s="1344"/>
      <c r="AM4" s="1344"/>
      <c r="AN4" s="1344"/>
      <c r="AO4" s="1344"/>
      <c r="AP4" s="1345"/>
      <c r="AQ4" s="619"/>
      <c r="AR4" s="619"/>
      <c r="AS4" s="30"/>
      <c r="AT4" s="30"/>
      <c r="AU4" s="30"/>
    </row>
    <row r="5" spans="1:47" ht="14.65" thickBot="1" x14ac:dyDescent="0.5">
      <c r="A5" s="929" t="s">
        <v>606</v>
      </c>
      <c r="B5" s="930">
        <f>+'BUDGET 2021-2022- Detail'!E21</f>
        <v>1773640</v>
      </c>
      <c r="C5" s="1044">
        <f>'BUDGET 2021-2022- Detail'!I19</f>
        <v>1648036</v>
      </c>
      <c r="D5" s="1045">
        <f>'BUDGET 2021-2022- Detail'!M19</f>
        <v>1899889.74</v>
      </c>
      <c r="E5" s="869">
        <f>+D5-C5</f>
        <v>251853.74</v>
      </c>
      <c r="F5" s="874">
        <f>'BUDGET 2021-2022- Detail'!I19</f>
        <v>1648036</v>
      </c>
      <c r="G5" s="14"/>
      <c r="H5" s="11" t="s">
        <v>606</v>
      </c>
      <c r="I5" s="472">
        <f>+'BUDGET 2021-2022- Detail'!E185</f>
        <v>181704</v>
      </c>
      <c r="J5" s="860">
        <f>'BUDGET 2021-2022- Detail'!I185</f>
        <v>168716</v>
      </c>
      <c r="K5" s="968">
        <f>HOJO!I6</f>
        <v>222684</v>
      </c>
      <c r="L5" s="972">
        <f>+K5-J5</f>
        <v>53968</v>
      </c>
      <c r="M5" s="862">
        <f>'BUDGET 2021-2022- Detail'!N185</f>
        <v>0</v>
      </c>
      <c r="N5" s="14"/>
      <c r="O5" s="11" t="s">
        <v>606</v>
      </c>
      <c r="P5" s="261">
        <f>+'BUDGET 2021-2022- Detail'!E222</f>
        <v>227148</v>
      </c>
      <c r="Q5" s="841">
        <f>'BUDGET 2021-2022- Detail'!I222</f>
        <v>243000</v>
      </c>
      <c r="R5" s="926">
        <f>'BUDGET 2021-2022- Detail'!M222</f>
        <v>297666</v>
      </c>
      <c r="S5" s="12">
        <f>+R5-Q5</f>
        <v>54666</v>
      </c>
      <c r="T5" s="870">
        <f>'BUDGET 2021-2022- Detail'!N222</f>
        <v>0</v>
      </c>
      <c r="U5" s="9"/>
      <c r="V5" s="11" t="s">
        <v>606</v>
      </c>
      <c r="W5" s="261">
        <f>+'BUDGET 2021-2022- Detail'!E254</f>
        <v>133731.46</v>
      </c>
      <c r="X5" s="841">
        <f>'BUDGET 2021-2022- Detail'!I254</f>
        <v>135301.91</v>
      </c>
      <c r="Y5" s="926">
        <f>'BUDGET 2021-2022- Detail'!M254</f>
        <v>216366</v>
      </c>
      <c r="Z5" s="12">
        <f>+Y5-X5</f>
        <v>81064.09</v>
      </c>
      <c r="AA5" s="862">
        <f>'BUDGET 2021-2022- Detail'!N254</f>
        <v>0</v>
      </c>
      <c r="AB5" s="14"/>
      <c r="AC5" s="11" t="s">
        <v>606</v>
      </c>
      <c r="AD5" s="261">
        <f>+'BUDGET 2021-2022- Detail'!E289</f>
        <v>258116.75</v>
      </c>
      <c r="AE5" s="841">
        <f>'BUDGET 2021-2022- Detail'!I289</f>
        <v>270624</v>
      </c>
      <c r="AF5" s="841">
        <f>'BUDGET 2021-2022- Detail'!M291</f>
        <v>276037</v>
      </c>
      <c r="AG5" s="13">
        <f>+AF5-AE5</f>
        <v>5413</v>
      </c>
      <c r="AH5" s="874">
        <f>'BUDGET 2021-2022- Detail'!N289</f>
        <v>0</v>
      </c>
      <c r="AI5" s="14"/>
      <c r="AJ5" s="11" t="s">
        <v>607</v>
      </c>
      <c r="AK5" s="261">
        <f>B8</f>
        <v>1930204.23</v>
      </c>
      <c r="AL5" s="841">
        <f>C8</f>
        <v>1728372.95</v>
      </c>
      <c r="AM5" s="926">
        <f>D8</f>
        <v>2087307.74</v>
      </c>
      <c r="AN5" s="12">
        <f t="shared" ref="AN5:AN10" si="0">+AM5-AL5</f>
        <v>358934.79000000004</v>
      </c>
      <c r="AO5" s="846"/>
      <c r="AP5" s="951">
        <f t="shared" ref="AP5:AP10" si="1">+AO5-AM5</f>
        <v>-2087307.74</v>
      </c>
      <c r="AQ5" s="30"/>
      <c r="AR5" s="30"/>
      <c r="AS5" s="30"/>
      <c r="AT5" s="30"/>
      <c r="AU5" s="30"/>
    </row>
    <row r="6" spans="1:47" ht="15.75" customHeight="1" thickBot="1" x14ac:dyDescent="0.5">
      <c r="A6" s="10" t="str">
        <f>'BUDGET 2021-2022- Detail'!B20</f>
        <v>DISH PROJECT LEVY TRANSFER FROM SSAELC</v>
      </c>
      <c r="C6" s="1044">
        <f>'BUDGET 2021-2022- Detail'!I20</f>
        <v>0</v>
      </c>
      <c r="D6" s="1045">
        <f>'BUDGET 2021-2022- Detail'!M20</f>
        <v>30640</v>
      </c>
      <c r="E6" s="869">
        <f>+D6-C6</f>
        <v>30640</v>
      </c>
      <c r="G6" s="14"/>
      <c r="H6" s="18" t="s">
        <v>608</v>
      </c>
      <c r="I6" s="473">
        <f>+'BUDGET 2021-2022- Detail'!E184</f>
        <v>26339</v>
      </c>
      <c r="J6" s="858">
        <f>'BUDGET 2021-2022- Detail'!I184</f>
        <v>17362</v>
      </c>
      <c r="K6" s="969">
        <f>'BUDGET 2021-2022- Detail'!M184</f>
        <v>25000</v>
      </c>
      <c r="L6" s="972">
        <f t="shared" ref="L6" si="2">+K6-J6</f>
        <v>7638</v>
      </c>
      <c r="M6" s="863">
        <f>'BUDGET 2021-2022- Detail'!N184</f>
        <v>0</v>
      </c>
      <c r="N6" s="14"/>
      <c r="O6" s="19" t="s">
        <v>609</v>
      </c>
      <c r="P6" s="263">
        <f>+'BUDGET 2021-2022- Detail'!E225</f>
        <v>0</v>
      </c>
      <c r="Q6" s="849">
        <f>'BUDGET 2021-2022- Detail'!I225</f>
        <v>2588.8000000000002</v>
      </c>
      <c r="R6" s="928">
        <f>'BUDGET 2021-2022- Detail'!M225</f>
        <v>0</v>
      </c>
      <c r="S6" s="12">
        <f>+R6-Q6</f>
        <v>-2588.8000000000002</v>
      </c>
      <c r="T6" s="871">
        <f>'BUDGET 2021-2022- Detail'!N225</f>
        <v>0</v>
      </c>
      <c r="U6" s="9"/>
      <c r="V6" s="32" t="s">
        <v>609</v>
      </c>
      <c r="W6" s="263">
        <f>+'BUDGET 2021-2022- Detail'!E256</f>
        <v>7118.4</v>
      </c>
      <c r="X6" s="849">
        <f>'BUDGET 2021-2022- Detail'!I256</f>
        <v>2994.56</v>
      </c>
      <c r="Y6" s="850">
        <f>'BUDGET 2021-2022- Detail'!M256</f>
        <v>4000</v>
      </c>
      <c r="Z6" s="31">
        <f>+Y6-X6</f>
        <v>1005.44</v>
      </c>
      <c r="AA6" s="883">
        <f>'BUDGET 2021-2022- Detail'!N256</f>
        <v>0</v>
      </c>
      <c r="AB6" s="14"/>
      <c r="AC6" s="20" t="s">
        <v>610</v>
      </c>
      <c r="AD6" s="26">
        <f>SUM(AD5:AD5)</f>
        <v>258116.75</v>
      </c>
      <c r="AE6" s="843">
        <f>SUM(AE5:AE5)</f>
        <v>270624</v>
      </c>
      <c r="AF6" s="843">
        <f>SUM(AF5:AF5)</f>
        <v>276037</v>
      </c>
      <c r="AG6" s="667">
        <f>+AF6-AE6</f>
        <v>5413</v>
      </c>
      <c r="AH6" s="876">
        <f>AH5</f>
        <v>0</v>
      </c>
      <c r="AI6" s="14"/>
      <c r="AJ6" s="19" t="s">
        <v>611</v>
      </c>
      <c r="AK6" s="261">
        <f>I9</f>
        <v>217003</v>
      </c>
      <c r="AL6" s="841">
        <f>J9</f>
        <v>186078</v>
      </c>
      <c r="AM6" s="926">
        <f>K9</f>
        <v>255684</v>
      </c>
      <c r="AN6" s="12">
        <f t="shared" si="0"/>
        <v>69606</v>
      </c>
      <c r="AO6" s="847">
        <f>M9</f>
        <v>0</v>
      </c>
      <c r="AP6" s="952">
        <f t="shared" si="1"/>
        <v>-255684</v>
      </c>
      <c r="AQ6" s="30"/>
      <c r="AR6" s="30"/>
      <c r="AS6" s="30"/>
      <c r="AT6" s="30"/>
      <c r="AU6" s="30"/>
    </row>
    <row r="7" spans="1:47" ht="14.65" thickBot="1" x14ac:dyDescent="0.5">
      <c r="A7" s="931" t="s">
        <v>612</v>
      </c>
      <c r="B7" s="932">
        <f>+'BUDGET 2021-2022- Detail'!E36</f>
        <v>156564.23000000001</v>
      </c>
      <c r="C7" s="1046">
        <f>'BUDGET 2021-2022- Detail'!I36</f>
        <v>80336.95</v>
      </c>
      <c r="D7" s="1047">
        <f>'BUDGET 2021-2022- Detail'!M36</f>
        <v>156778</v>
      </c>
      <c r="E7" s="869">
        <f>+D7-C7</f>
        <v>76441.05</v>
      </c>
      <c r="F7" s="875">
        <f>'BUDGET 2021-2022- Detail'!I36</f>
        <v>80336.95</v>
      </c>
      <c r="G7" s="14"/>
      <c r="H7" s="18" t="s">
        <v>613</v>
      </c>
      <c r="I7" s="473">
        <f>'BUDGET 2021-2022- Detail'!E189</f>
        <v>3486</v>
      </c>
      <c r="J7" s="858">
        <f>'BUDGET 2021-2022- Detail'!I189</f>
        <v>0</v>
      </c>
      <c r="K7" s="969">
        <f>'BUDGET 2021-2022- Detail'!M189</f>
        <v>3000</v>
      </c>
      <c r="L7" s="972">
        <f>+K7-J7</f>
        <v>3000</v>
      </c>
      <c r="M7" s="863">
        <f>'BUDGET 2021-2022- Detail'!N189</f>
        <v>0</v>
      </c>
      <c r="N7" s="14"/>
      <c r="O7" s="32" t="s">
        <v>608</v>
      </c>
      <c r="P7" s="468">
        <f>+'BUDGET 2021-2022- Detail'!E223</f>
        <v>21000</v>
      </c>
      <c r="Q7" s="850">
        <f>+'BUDGET 2021-2022- Detail'!I223</f>
        <v>43000</v>
      </c>
      <c r="R7" s="928">
        <f>'BUDGET 2021-2022- Detail'!M223</f>
        <v>42000</v>
      </c>
      <c r="S7" s="12">
        <f>+R7-Q7</f>
        <v>-1000</v>
      </c>
      <c r="T7" s="871">
        <f>'BUDGET 2021-2022- Detail'!N223</f>
        <v>0</v>
      </c>
      <c r="U7" s="9"/>
      <c r="V7" s="10" t="s">
        <v>614</v>
      </c>
      <c r="X7" s="849">
        <f>'BUDGET 2021-2022- Detail'!I257</f>
        <v>0</v>
      </c>
      <c r="Y7" s="850">
        <f>'BUDGET 2021-2022- Detail'!M257</f>
        <v>72000</v>
      </c>
      <c r="Z7" s="31">
        <f>+Y7-X7</f>
        <v>72000</v>
      </c>
      <c r="AA7" s="883">
        <f>'BUDGET 2021-2022- Detail'!N257</f>
        <v>0</v>
      </c>
      <c r="AB7" s="14"/>
      <c r="AC7" s="8"/>
      <c r="AD7" s="8"/>
      <c r="AE7" s="8"/>
      <c r="AF7" s="8"/>
      <c r="AG7" s="8"/>
      <c r="AH7" s="881"/>
      <c r="AI7" s="14"/>
      <c r="AJ7" s="11" t="s">
        <v>615</v>
      </c>
      <c r="AK7" s="261">
        <f>P8</f>
        <v>248148</v>
      </c>
      <c r="AL7" s="841">
        <f>Q8</f>
        <v>288588.79999999999</v>
      </c>
      <c r="AM7" s="926">
        <f>R8</f>
        <v>339666</v>
      </c>
      <c r="AN7" s="12">
        <f t="shared" si="0"/>
        <v>51077.200000000012</v>
      </c>
      <c r="AO7" s="847">
        <f>T8</f>
        <v>0</v>
      </c>
      <c r="AP7" s="953">
        <f t="shared" si="1"/>
        <v>-339666</v>
      </c>
      <c r="AQ7" s="30"/>
      <c r="AR7" s="30"/>
      <c r="AS7" s="30"/>
      <c r="AT7" s="30"/>
      <c r="AU7" s="30"/>
    </row>
    <row r="8" spans="1:47" x14ac:dyDescent="0.45">
      <c r="A8" s="933" t="s">
        <v>610</v>
      </c>
      <c r="B8" s="934">
        <f>SUM(B5:B7)</f>
        <v>1930204.23</v>
      </c>
      <c r="C8" s="1048">
        <f>SUM(C5:C7)</f>
        <v>1728372.95</v>
      </c>
      <c r="D8" s="1049">
        <f>SUM(D5:D7)</f>
        <v>2087307.74</v>
      </c>
      <c r="E8" s="873">
        <f>+D8-C8</f>
        <v>358934.79000000004</v>
      </c>
      <c r="F8" s="876">
        <f>SUM(F5:F7)</f>
        <v>1728372.95</v>
      </c>
      <c r="G8" s="9"/>
      <c r="H8" s="19" t="s">
        <v>609</v>
      </c>
      <c r="I8" s="468">
        <f>+'BUDGET 2021-2022- Detail'!E188</f>
        <v>5474</v>
      </c>
      <c r="J8" s="858">
        <f>'BUDGET 2021-2022- Detail'!I188</f>
        <v>0</v>
      </c>
      <c r="K8" s="969">
        <f>'BUDGET 2021-2022- Detail'!M188</f>
        <v>5000</v>
      </c>
      <c r="L8" s="972">
        <f>+K8-J8</f>
        <v>5000</v>
      </c>
      <c r="M8" s="863">
        <f>'BUDGET 2021-2022- Detail'!N188</f>
        <v>0</v>
      </c>
      <c r="N8" s="14"/>
      <c r="O8" s="20" t="s">
        <v>610</v>
      </c>
      <c r="P8" s="21">
        <f>SUM(P5:P7)</f>
        <v>248148</v>
      </c>
      <c r="Q8" s="843">
        <f>SUM(Q5:Q7)</f>
        <v>288588.79999999999</v>
      </c>
      <c r="R8" s="843">
        <f>SUM(R5:R7)</f>
        <v>339666</v>
      </c>
      <c r="S8" s="886">
        <f>+R8-Q8</f>
        <v>51077.200000000012</v>
      </c>
      <c r="T8" s="872">
        <f>SUM(T5:T7)</f>
        <v>0</v>
      </c>
      <c r="U8" s="9"/>
      <c r="V8" s="20" t="s">
        <v>610</v>
      </c>
      <c r="W8" s="21">
        <f>SUM(W5:W6)</f>
        <v>140849.85999999999</v>
      </c>
      <c r="X8" s="843">
        <f>SUM(X5:X6)</f>
        <v>138296.47</v>
      </c>
      <c r="Y8" s="843">
        <f>SUM(Y5:Y7)</f>
        <v>292366</v>
      </c>
      <c r="Z8" s="21">
        <f>+Y8-X8</f>
        <v>154069.53</v>
      </c>
      <c r="AA8" s="879">
        <f>SUM(AA5:AA6)</f>
        <v>0</v>
      </c>
      <c r="AB8" s="9"/>
      <c r="AC8" s="1334" t="s">
        <v>616</v>
      </c>
      <c r="AD8" s="1335"/>
      <c r="AE8" s="1335"/>
      <c r="AF8" s="1335"/>
      <c r="AG8" s="1335"/>
      <c r="AH8" s="1336"/>
      <c r="AI8" s="9"/>
      <c r="AJ8" s="11" t="s">
        <v>617</v>
      </c>
      <c r="AK8" s="261">
        <f>W8</f>
        <v>140849.85999999999</v>
      </c>
      <c r="AL8" s="841">
        <f>X8</f>
        <v>138296.47</v>
      </c>
      <c r="AM8" s="926">
        <f>Y8</f>
        <v>292366</v>
      </c>
      <c r="AN8" s="12">
        <f t="shared" si="0"/>
        <v>154069.53</v>
      </c>
      <c r="AO8" s="847">
        <f>AA8</f>
        <v>0</v>
      </c>
      <c r="AP8" s="953">
        <f t="shared" si="1"/>
        <v>-292366</v>
      </c>
      <c r="AQ8" s="30"/>
      <c r="AR8" s="30"/>
      <c r="AS8" s="30"/>
      <c r="AT8" s="30"/>
      <c r="AU8" s="30"/>
    </row>
    <row r="9" spans="1:47" ht="14.65" thickBot="1" x14ac:dyDescent="0.5">
      <c r="A9" s="935"/>
      <c r="B9" s="935"/>
      <c r="C9" s="24"/>
      <c r="D9" s="24"/>
      <c r="E9" s="24"/>
      <c r="F9" s="24"/>
      <c r="G9" s="9"/>
      <c r="H9" s="20" t="s">
        <v>610</v>
      </c>
      <c r="I9" s="21">
        <f>SUM(I5:I8)</f>
        <v>217003</v>
      </c>
      <c r="J9" s="861">
        <f>SUM(J5:J8)</f>
        <v>186078</v>
      </c>
      <c r="K9" s="970">
        <f>SUM(K5:K8)</f>
        <v>255684</v>
      </c>
      <c r="L9" s="973">
        <f>+K9-J9</f>
        <v>69606</v>
      </c>
      <c r="M9" s="864">
        <f>'BUDGET 2021-2022- Detail'!N192</f>
        <v>0</v>
      </c>
      <c r="N9" s="14"/>
      <c r="O9" s="8"/>
      <c r="P9" s="8"/>
      <c r="Q9" s="8"/>
      <c r="R9" s="8"/>
      <c r="S9" s="8"/>
      <c r="T9" s="8"/>
      <c r="U9" s="9"/>
      <c r="V9" s="8"/>
      <c r="W9" s="8"/>
      <c r="X9" s="8"/>
      <c r="Y9" s="8"/>
      <c r="Z9" s="8"/>
      <c r="AA9" s="8"/>
      <c r="AB9" s="9"/>
      <c r="AC9" s="11" t="s">
        <v>618</v>
      </c>
      <c r="AD9" s="261">
        <f>+'BUDGET 2021-2022- Detail'!E441</f>
        <v>179151.13999999998</v>
      </c>
      <c r="AE9" s="841">
        <f>+'BUDGET 2021-2022- Detail'!I441</f>
        <v>126286.05</v>
      </c>
      <c r="AF9" s="841">
        <f>'BUDGET 2021-2022- Detail'!M441</f>
        <v>218070.11</v>
      </c>
      <c r="AG9" s="13">
        <f>+AF9-AE9</f>
        <v>91784.059999999983</v>
      </c>
      <c r="AH9" s="874">
        <f>'BUDGET 2021-2022- Detail'!N441</f>
        <v>0</v>
      </c>
      <c r="AI9" s="14"/>
      <c r="AJ9" s="19" t="s">
        <v>619</v>
      </c>
      <c r="AK9" s="261">
        <f>AD6</f>
        <v>258116.75</v>
      </c>
      <c r="AL9" s="841">
        <f>AE6</f>
        <v>270624</v>
      </c>
      <c r="AM9" s="926">
        <f>AF6</f>
        <v>276037</v>
      </c>
      <c r="AN9" s="12">
        <f t="shared" si="0"/>
        <v>5413</v>
      </c>
      <c r="AO9" s="847">
        <f>AH6</f>
        <v>0</v>
      </c>
      <c r="AP9" s="953">
        <f t="shared" si="1"/>
        <v>-276037</v>
      </c>
      <c r="AQ9" s="30"/>
      <c r="AR9" s="30"/>
      <c r="AS9" s="30"/>
      <c r="AT9" s="30"/>
      <c r="AU9" s="30"/>
    </row>
    <row r="10" spans="1:47" ht="15.75" customHeight="1" thickBot="1" x14ac:dyDescent="0.5">
      <c r="A10" s="1361" t="s">
        <v>616</v>
      </c>
      <c r="B10" s="1362"/>
      <c r="C10" s="1362"/>
      <c r="D10" s="1362"/>
      <c r="E10" s="1362"/>
      <c r="F10" s="1300"/>
      <c r="G10" s="14"/>
      <c r="H10" s="1364"/>
      <c r="I10" s="1365"/>
      <c r="J10" s="1299"/>
      <c r="K10" s="1299"/>
      <c r="L10" s="1299"/>
      <c r="M10" s="1299"/>
      <c r="N10" s="9"/>
      <c r="O10" s="1334" t="s">
        <v>616</v>
      </c>
      <c r="P10" s="1335"/>
      <c r="Q10" s="1335"/>
      <c r="R10" s="1335"/>
      <c r="S10" s="1335"/>
      <c r="T10" s="1336"/>
      <c r="U10" s="9"/>
      <c r="V10" s="1334" t="s">
        <v>616</v>
      </c>
      <c r="W10" s="1335"/>
      <c r="X10" s="1335"/>
      <c r="Y10" s="1335"/>
      <c r="Z10" s="1335"/>
      <c r="AA10" s="1336"/>
      <c r="AB10" s="9"/>
      <c r="AC10" s="16" t="s">
        <v>620</v>
      </c>
      <c r="AD10" s="263">
        <v>0</v>
      </c>
      <c r="AE10" s="849">
        <v>0</v>
      </c>
      <c r="AF10" s="927">
        <v>0</v>
      </c>
      <c r="AG10" s="13">
        <f>+AF10-AE10</f>
        <v>0</v>
      </c>
      <c r="AH10" s="875">
        <v>0</v>
      </c>
      <c r="AI10" s="14"/>
      <c r="AJ10" s="20" t="s">
        <v>610</v>
      </c>
      <c r="AK10" s="21">
        <f>SUM(AK5:AK9)</f>
        <v>2794321.84</v>
      </c>
      <c r="AL10" s="842">
        <f>SUM(AL5:AL9)</f>
        <v>2611960.2200000002</v>
      </c>
      <c r="AM10" s="842">
        <f>SUM(AM5:AM9)</f>
        <v>3251060.74</v>
      </c>
      <c r="AN10" s="21">
        <f t="shared" si="0"/>
        <v>639100.52</v>
      </c>
      <c r="AO10" s="848">
        <f>SUM(AO5:AO9)</f>
        <v>0</v>
      </c>
      <c r="AP10" s="954">
        <f t="shared" si="1"/>
        <v>-3251060.74</v>
      </c>
      <c r="AQ10" s="617"/>
      <c r="AR10" s="617"/>
      <c r="AS10" s="30"/>
      <c r="AT10" s="30"/>
      <c r="AU10" s="30"/>
    </row>
    <row r="11" spans="1:47" ht="14.65" thickBot="1" x14ac:dyDescent="0.5">
      <c r="A11" s="929" t="s">
        <v>621</v>
      </c>
      <c r="B11" s="930">
        <f>+'BUDGET 2021-2022- Detail'!E56</f>
        <v>369908.18050378619</v>
      </c>
      <c r="C11" s="1044">
        <f>'BUDGET 2021-2022- Detail'!I56</f>
        <v>315237.67</v>
      </c>
      <c r="D11" s="1045">
        <f>'BUDGET 2021-2022- Detail'!M56</f>
        <v>390864.9</v>
      </c>
      <c r="E11" s="869">
        <f>+D11-C11</f>
        <v>75627.23000000004</v>
      </c>
      <c r="F11" s="874">
        <f>'BUDGET 2021-2022- Detail'!I56</f>
        <v>315237.67</v>
      </c>
      <c r="G11" s="15"/>
      <c r="H11" s="1357" t="s">
        <v>616</v>
      </c>
      <c r="I11" s="1358"/>
      <c r="J11" s="1359"/>
      <c r="K11" s="1359"/>
      <c r="L11" s="1359"/>
      <c r="M11" s="1360"/>
      <c r="N11" s="14"/>
      <c r="O11" s="11" t="s">
        <v>620</v>
      </c>
      <c r="P11" s="472">
        <f>+'BUDGET 2021-2022- Detail'!E237</f>
        <v>226227.9656772</v>
      </c>
      <c r="Q11" s="841">
        <f>'BUDGET 2021-2022- Detail'!I237</f>
        <v>234569.99</v>
      </c>
      <c r="R11" s="926">
        <f>'BUDGET 2021-2022- Detail'!M237</f>
        <v>362701</v>
      </c>
      <c r="S11" s="12">
        <f>+R11-Q11</f>
        <v>128131.01000000001</v>
      </c>
      <c r="T11" s="870">
        <f>'BUDGET 2021-2022- Detail'!N237</f>
        <v>0</v>
      </c>
      <c r="U11" s="9"/>
      <c r="V11" s="11" t="s">
        <v>620</v>
      </c>
      <c r="W11" s="261">
        <f>+'BUDGET 2021-2022- Detail'!E267</f>
        <v>92377.369732800013</v>
      </c>
      <c r="X11" s="841">
        <f>'BUDGET 2021-2022- Detail'!I267</f>
        <v>118686</v>
      </c>
      <c r="Y11" s="926">
        <f>'BUDGET 2021-2022- Detail'!M267</f>
        <v>164907</v>
      </c>
      <c r="Z11" s="12">
        <f>+Y11-X11</f>
        <v>46221</v>
      </c>
      <c r="AA11" s="870">
        <f>'BUDGET 2021-2022- Detail'!N267</f>
        <v>0</v>
      </c>
      <c r="AB11" s="9"/>
      <c r="AC11" s="25" t="s">
        <v>622</v>
      </c>
      <c r="AD11" s="261">
        <f>+'BUDGET 2021-2022- Detail'!E450</f>
        <v>51500</v>
      </c>
      <c r="AE11" s="841">
        <f>+'BUDGET 2021-2022- Detail'!I450</f>
        <v>3296.46</v>
      </c>
      <c r="AF11" s="841">
        <f>'BUDGET 2021-2022- Detail'!M450</f>
        <v>53500</v>
      </c>
      <c r="AG11" s="13">
        <f>+AF11-AE11</f>
        <v>50203.54</v>
      </c>
      <c r="AH11" s="875">
        <f>'BUDGET 2021-2022- Detail'!N450</f>
        <v>0</v>
      </c>
      <c r="AI11" s="14"/>
      <c r="AJ11" s="24"/>
      <c r="AK11" s="24"/>
      <c r="AL11" s="24"/>
      <c r="AM11" s="24"/>
      <c r="AN11" s="24"/>
      <c r="AO11" s="621"/>
      <c r="AP11" s="958"/>
      <c r="AQ11" s="15"/>
      <c r="AR11" s="15"/>
      <c r="AS11" s="30"/>
      <c r="AT11" s="30"/>
      <c r="AU11" s="30"/>
    </row>
    <row r="12" spans="1:47" ht="14.65" thickBot="1" x14ac:dyDescent="0.5">
      <c r="A12" s="931" t="s">
        <v>623</v>
      </c>
      <c r="B12" s="932">
        <f>+'BUDGET 2021-2022- Detail'!E71</f>
        <v>43696</v>
      </c>
      <c r="C12" s="1046">
        <f>'BUDGET 2021-2022- Detail'!I71</f>
        <v>59129.61</v>
      </c>
      <c r="D12" s="1047">
        <f>'BUDGET 2021-2022- Detail'!M71</f>
        <v>52509.84</v>
      </c>
      <c r="E12" s="869">
        <f t="shared" ref="E12:E19" si="3">+D12-C12</f>
        <v>-6619.7700000000041</v>
      </c>
      <c r="F12" s="875">
        <f>'BUDGET 2021-2022- Detail'!I71</f>
        <v>59129.61</v>
      </c>
      <c r="G12" s="14"/>
      <c r="H12" s="11" t="s">
        <v>620</v>
      </c>
      <c r="I12" s="472">
        <f>+'BUDGET 2021-2022- Detail'!E199</f>
        <v>195985.3232436</v>
      </c>
      <c r="J12" s="860">
        <f>'BUDGET 2021-2022- Detail'!I199</f>
        <v>170172</v>
      </c>
      <c r="K12" s="968">
        <f>'BUDGET 2021-2022- Detail'!M199</f>
        <v>224085</v>
      </c>
      <c r="L12" s="972">
        <f>+K12-J12</f>
        <v>53913</v>
      </c>
      <c r="M12" s="865">
        <f>'BUDGET 2021-2022- Detail'!N199</f>
        <v>0</v>
      </c>
      <c r="N12" s="14"/>
      <c r="O12" s="16" t="s">
        <v>624</v>
      </c>
      <c r="P12" s="260">
        <f>+'BUDGET 2021-2022- Detail'!E243</f>
        <v>18396.900000000001</v>
      </c>
      <c r="Q12" s="851">
        <f>'BUDGET 2021-2022- Detail'!I243</f>
        <v>3388.8100000000004</v>
      </c>
      <c r="R12" s="926">
        <f>'BUDGET 2021-2022- Detail'!M243</f>
        <v>28350</v>
      </c>
      <c r="S12" s="12">
        <f>+R12-Q12</f>
        <v>24961.19</v>
      </c>
      <c r="T12" s="871">
        <f>'BUDGET 2021-2022- Detail'!N243</f>
        <v>0</v>
      </c>
      <c r="U12" s="9"/>
      <c r="V12" s="16" t="s">
        <v>624</v>
      </c>
      <c r="W12" s="263">
        <f>+'BUDGET 2021-2022- Detail'!E276</f>
        <v>41400</v>
      </c>
      <c r="X12" s="849">
        <f>'BUDGET 2021-2022- Detail'!I276</f>
        <v>16381.22</v>
      </c>
      <c r="Y12" s="850">
        <f>'BUDGET 2021-2022- Detail'!M276</f>
        <v>83125</v>
      </c>
      <c r="Z12" s="17">
        <f>+Y12-X12</f>
        <v>66743.78</v>
      </c>
      <c r="AA12" s="871">
        <f>'BUDGET 2021-2022- Detail'!N276</f>
        <v>0</v>
      </c>
      <c r="AB12" s="9"/>
      <c r="AC12" s="20" t="s">
        <v>625</v>
      </c>
      <c r="AD12" s="26">
        <f>SUM(AD9:AD11)</f>
        <v>230651.13999999998</v>
      </c>
      <c r="AE12" s="26">
        <f>SUM(AE9:AE11)</f>
        <v>129582.51000000001</v>
      </c>
      <c r="AF12" s="26">
        <f>SUM(AF9:AF11)</f>
        <v>271570.11</v>
      </c>
      <c r="AG12" s="667">
        <f>+AF12-AE12</f>
        <v>141987.59999999998</v>
      </c>
      <c r="AH12" s="882">
        <f>SUM(AH9:AH11)</f>
        <v>0</v>
      </c>
      <c r="AI12" s="14"/>
      <c r="AJ12" s="1343" t="s">
        <v>616</v>
      </c>
      <c r="AK12" s="1344"/>
      <c r="AL12" s="1344"/>
      <c r="AM12" s="1344"/>
      <c r="AN12" s="1344"/>
      <c r="AO12" s="1344"/>
      <c r="AP12" s="1345"/>
      <c r="AQ12" s="619"/>
      <c r="AR12" s="619"/>
      <c r="AS12" s="30"/>
      <c r="AT12" s="30"/>
      <c r="AU12" s="30"/>
    </row>
    <row r="13" spans="1:47" x14ac:dyDescent="0.45">
      <c r="A13" s="931" t="s">
        <v>620</v>
      </c>
      <c r="B13" s="932">
        <f>+'BUDGET 2021-2022- Detail'!E83</f>
        <v>589322.108875092</v>
      </c>
      <c r="C13" s="1046">
        <f>'BUDGET 2021-2022- Detail'!I83</f>
        <v>545871.79999999993</v>
      </c>
      <c r="D13" s="1047">
        <f>'BUDGET 2021-2022- Detail'!M83</f>
        <v>779052</v>
      </c>
      <c r="E13" s="869">
        <f t="shared" si="3"/>
        <v>233180.20000000007</v>
      </c>
      <c r="F13" s="875">
        <f>'BUDGET 2021-2022- Detail'!I83</f>
        <v>545871.79999999993</v>
      </c>
      <c r="G13" s="14"/>
      <c r="H13" s="16" t="s">
        <v>624</v>
      </c>
      <c r="I13" s="260">
        <f>+'BUDGET 2021-2022- Detail'!E208</f>
        <v>23425</v>
      </c>
      <c r="J13" s="858">
        <f>'BUDGET 2021-2022- Detail'!I208</f>
        <v>4674.58</v>
      </c>
      <c r="K13" s="969">
        <f>'BUDGET 2021-2022- Detail'!M208</f>
        <v>28385</v>
      </c>
      <c r="L13" s="974">
        <f>+K13-J13</f>
        <v>23710.42</v>
      </c>
      <c r="M13" s="863">
        <f>'BUDGET 2021-2022- Detail'!N208</f>
        <v>0</v>
      </c>
      <c r="N13" s="14"/>
      <c r="O13" s="20" t="s">
        <v>625</v>
      </c>
      <c r="P13" s="20">
        <f>SUM(P11:P12)</f>
        <v>244624.8656772</v>
      </c>
      <c r="Q13" s="852">
        <f>SUM(Q11:Q12)</f>
        <v>237958.8</v>
      </c>
      <c r="R13" s="852">
        <f>SUM(R11:R12)</f>
        <v>391051</v>
      </c>
      <c r="S13" s="886">
        <f>+R13-Q13</f>
        <v>153092.20000000001</v>
      </c>
      <c r="T13" s="872">
        <f>SUM(T11:T12)</f>
        <v>0</v>
      </c>
      <c r="U13" s="9"/>
      <c r="V13" s="20" t="s">
        <v>625</v>
      </c>
      <c r="W13" s="26">
        <f>SUM(W11:W12)</f>
        <v>133777.3697328</v>
      </c>
      <c r="X13" s="843">
        <f>SUM(X11:X12)</f>
        <v>135067.22</v>
      </c>
      <c r="Y13" s="843">
        <f>SUM(Y11:Y12)</f>
        <v>248032</v>
      </c>
      <c r="Z13" s="21">
        <f>+Y13-X13</f>
        <v>112964.78</v>
      </c>
      <c r="AA13" s="878">
        <f>SUM(AA11:AA12)</f>
        <v>0</v>
      </c>
      <c r="AB13" s="9"/>
      <c r="AC13" s="22"/>
      <c r="AD13" s="22"/>
      <c r="AE13" s="22"/>
      <c r="AF13" s="22"/>
      <c r="AG13" s="22"/>
      <c r="AH13" s="881"/>
      <c r="AI13" s="14"/>
      <c r="AJ13" s="11" t="s">
        <v>607</v>
      </c>
      <c r="AK13" s="261">
        <f>B20</f>
        <v>1902071.7093788781</v>
      </c>
      <c r="AL13" s="841">
        <f>C20</f>
        <v>1679154.0599999998</v>
      </c>
      <c r="AM13" s="926">
        <f>D20</f>
        <v>2045821.74</v>
      </c>
      <c r="AN13" s="12">
        <f t="shared" ref="AN13:AN18" si="4">+AM13-AL13</f>
        <v>366667.68000000017</v>
      </c>
      <c r="AO13" s="947"/>
      <c r="AP13" s="955">
        <f t="shared" ref="AP13:AP18" si="5">+AO13-AM13</f>
        <v>-2045821.74</v>
      </c>
      <c r="AQ13" s="15"/>
      <c r="AR13" s="15"/>
      <c r="AS13" s="30"/>
      <c r="AT13" s="30"/>
      <c r="AU13" s="30"/>
    </row>
    <row r="14" spans="1:47" x14ac:dyDescent="0.45">
      <c r="A14" s="931" t="s">
        <v>624</v>
      </c>
      <c r="B14" s="932">
        <f>+'BUDGET 2021-2022- Detail'!E98</f>
        <v>103490</v>
      </c>
      <c r="C14" s="1046">
        <f>'BUDGET 2021-2022- Detail'!I98</f>
        <v>35982.39</v>
      </c>
      <c r="D14" s="1047">
        <f>'BUDGET 2021-2022- Detail'!M98</f>
        <v>90375</v>
      </c>
      <c r="E14" s="869">
        <f t="shared" si="3"/>
        <v>54392.61</v>
      </c>
      <c r="F14" s="875">
        <f>'BUDGET 2021-2022- Detail'!I98</f>
        <v>35982.39</v>
      </c>
      <c r="G14" s="14"/>
      <c r="H14" s="20" t="s">
        <v>625</v>
      </c>
      <c r="I14" s="21">
        <f>SUM(I12:I13)</f>
        <v>219410.3232436</v>
      </c>
      <c r="J14" s="859">
        <f>SUM(J12:J13)</f>
        <v>174846.58</v>
      </c>
      <c r="K14" s="971">
        <f>SUM(K12:K13)</f>
        <v>252470</v>
      </c>
      <c r="L14" s="975">
        <f>+K14-J14</f>
        <v>77623.420000000013</v>
      </c>
      <c r="M14" s="866">
        <f>M12+M13</f>
        <v>0</v>
      </c>
      <c r="N14" s="14"/>
      <c r="O14" s="22"/>
      <c r="P14" s="22"/>
      <c r="Q14" s="22"/>
      <c r="R14" s="22"/>
      <c r="S14" s="22"/>
      <c r="T14" s="22"/>
      <c r="U14" s="9"/>
      <c r="V14" s="22"/>
      <c r="W14" s="22"/>
      <c r="X14" s="22"/>
      <c r="Y14" s="22"/>
      <c r="Z14" s="22"/>
      <c r="AA14" s="22"/>
      <c r="AB14" s="9"/>
      <c r="AC14" s="22"/>
      <c r="AD14" s="22"/>
      <c r="AE14" s="22"/>
      <c r="AF14" s="22"/>
      <c r="AG14" s="22"/>
      <c r="AH14" s="22"/>
      <c r="AI14" s="9"/>
      <c r="AJ14" s="19" t="s">
        <v>611</v>
      </c>
      <c r="AK14" s="261">
        <f>I14</f>
        <v>219410.3232436</v>
      </c>
      <c r="AL14" s="841">
        <f>J14</f>
        <v>174846.58</v>
      </c>
      <c r="AM14" s="926">
        <f>K14</f>
        <v>252470</v>
      </c>
      <c r="AN14" s="12">
        <f t="shared" si="4"/>
        <v>77623.420000000013</v>
      </c>
      <c r="AO14" s="948">
        <f>M14</f>
        <v>0</v>
      </c>
      <c r="AP14" s="956">
        <f t="shared" si="5"/>
        <v>-252470</v>
      </c>
      <c r="AQ14" s="39"/>
      <c r="AR14" s="39"/>
      <c r="AS14" s="30"/>
      <c r="AT14" s="30"/>
      <c r="AU14" s="30"/>
    </row>
    <row r="15" spans="1:47" x14ac:dyDescent="0.45">
      <c r="A15" s="931" t="s">
        <v>626</v>
      </c>
      <c r="B15" s="932">
        <f>+'BUDGET 2021-2022- Detail'!E110</f>
        <v>57380</v>
      </c>
      <c r="C15" s="1046">
        <f>'BUDGET 2021-2022- Detail'!I110</f>
        <v>24796.46</v>
      </c>
      <c r="D15" s="1047">
        <f>'BUDGET 2021-2022- Detail'!M110</f>
        <v>53550</v>
      </c>
      <c r="E15" s="869">
        <f t="shared" si="3"/>
        <v>28753.54</v>
      </c>
      <c r="F15" s="875">
        <f>'BUDGET 2021-2022- Detail'!I110</f>
        <v>24796.46</v>
      </c>
      <c r="G15" s="14"/>
      <c r="H15" s="22"/>
      <c r="I15" s="22"/>
      <c r="J15" s="22"/>
      <c r="K15" s="22"/>
      <c r="L15" s="22"/>
      <c r="M15" s="22"/>
      <c r="N15" s="9"/>
      <c r="O15" s="22"/>
      <c r="P15" s="22"/>
      <c r="Q15" s="22"/>
      <c r="R15" s="22"/>
      <c r="S15" s="22"/>
      <c r="T15" s="22"/>
      <c r="U15" s="9"/>
      <c r="V15" s="22"/>
      <c r="W15" s="22"/>
      <c r="X15" s="22"/>
      <c r="Y15" s="22"/>
      <c r="Z15" s="22"/>
      <c r="AA15" s="22"/>
      <c r="AB15" s="9"/>
      <c r="AC15" s="22"/>
      <c r="AD15" s="22"/>
      <c r="AE15" s="22"/>
      <c r="AF15" s="22"/>
      <c r="AG15" s="22"/>
      <c r="AH15" s="22"/>
      <c r="AI15" s="9"/>
      <c r="AJ15" s="11" t="s">
        <v>615</v>
      </c>
      <c r="AK15" s="261">
        <f>P13</f>
        <v>244624.8656772</v>
      </c>
      <c r="AL15" s="841">
        <f>'BUDGET 2021-2022- Detail'!F244</f>
        <v>237626</v>
      </c>
      <c r="AM15" s="926">
        <f>R13</f>
        <v>391051</v>
      </c>
      <c r="AN15" s="12">
        <f t="shared" si="4"/>
        <v>153425</v>
      </c>
      <c r="AO15" s="949">
        <f>T13</f>
        <v>0</v>
      </c>
      <c r="AP15" s="952">
        <f t="shared" si="5"/>
        <v>-391051</v>
      </c>
      <c r="AQ15" s="30"/>
      <c r="AR15" s="30"/>
      <c r="AS15" s="30"/>
      <c r="AT15" s="30"/>
      <c r="AU15" s="30"/>
    </row>
    <row r="16" spans="1:47" x14ac:dyDescent="0.45">
      <c r="A16" s="931" t="s">
        <v>627</v>
      </c>
      <c r="B16" s="932">
        <f>+'BUDGET 2021-2022- Detail'!E119</f>
        <v>93195</v>
      </c>
      <c r="C16" s="1046">
        <f>'BUDGET 2021-2022- Detail'!I119</f>
        <v>219272.61</v>
      </c>
      <c r="D16" s="1047">
        <f>'BUDGET 2021-2022- Detail'!M119</f>
        <v>44900</v>
      </c>
      <c r="E16" s="869">
        <f t="shared" si="3"/>
        <v>-174372.61</v>
      </c>
      <c r="F16" s="875">
        <f>'BUDGET 2021-2022- Detail'!I119</f>
        <v>219272.61</v>
      </c>
      <c r="G16" s="14"/>
      <c r="H16" s="22"/>
      <c r="I16" s="22"/>
      <c r="J16" s="22"/>
      <c r="K16" s="22"/>
      <c r="L16" s="22"/>
      <c r="M16" s="22"/>
      <c r="N16" s="9"/>
      <c r="O16" s="22"/>
      <c r="P16" s="22"/>
      <c r="Q16" s="22"/>
      <c r="R16" s="22"/>
      <c r="S16" s="22"/>
      <c r="T16" s="22"/>
      <c r="U16" s="9"/>
      <c r="V16" s="22"/>
      <c r="W16" s="22"/>
      <c r="X16" s="22"/>
      <c r="Y16" s="22"/>
      <c r="Z16" s="22"/>
      <c r="AA16" s="22"/>
      <c r="AB16" s="9"/>
      <c r="AC16" s="22"/>
      <c r="AD16" s="22"/>
      <c r="AE16" s="22"/>
      <c r="AF16" s="22"/>
      <c r="AG16" s="22"/>
      <c r="AH16" s="22"/>
      <c r="AI16" s="9"/>
      <c r="AJ16" s="11" t="s">
        <v>617</v>
      </c>
      <c r="AK16" s="261">
        <f>W13</f>
        <v>133777.3697328</v>
      </c>
      <c r="AL16" s="841">
        <f>X13</f>
        <v>135067.22</v>
      </c>
      <c r="AM16" s="926">
        <f>Y13</f>
        <v>248032</v>
      </c>
      <c r="AN16" s="12">
        <f t="shared" si="4"/>
        <v>112964.78</v>
      </c>
      <c r="AO16" s="949">
        <f>AA13</f>
        <v>0</v>
      </c>
      <c r="AP16" s="952">
        <f t="shared" si="5"/>
        <v>-248032</v>
      </c>
      <c r="AQ16" s="30"/>
      <c r="AR16" s="30"/>
      <c r="AS16" s="30"/>
      <c r="AT16" s="30"/>
      <c r="AU16" s="30"/>
    </row>
    <row r="17" spans="1:47" x14ac:dyDescent="0.45">
      <c r="A17" s="931" t="s">
        <v>628</v>
      </c>
      <c r="B17" s="932">
        <f>+'BUDGET 2021-2022- Detail'!E127</f>
        <v>46700</v>
      </c>
      <c r="C17" s="1046">
        <f>'BUDGET 2021-2022- Detail'!I127</f>
        <v>38360.420000000006</v>
      </c>
      <c r="D17" s="1047">
        <f>'BUDGET 2021-2022- Detail'!M127</f>
        <v>47420</v>
      </c>
      <c r="E17" s="869">
        <f t="shared" si="3"/>
        <v>9059.5799999999945</v>
      </c>
      <c r="F17" s="875">
        <f>'BUDGET 2021-2022- Detail'!I127</f>
        <v>38360.420000000006</v>
      </c>
      <c r="G17" s="14"/>
      <c r="H17" s="22"/>
      <c r="I17" s="22"/>
      <c r="J17" s="22"/>
      <c r="K17" s="22"/>
      <c r="L17" s="22"/>
      <c r="M17" s="22"/>
      <c r="N17" s="9"/>
      <c r="O17" s="22"/>
      <c r="P17" s="22"/>
      <c r="Q17" s="22"/>
      <c r="R17" s="22"/>
      <c r="S17" s="22"/>
      <c r="T17" s="22"/>
      <c r="U17" s="9"/>
      <c r="V17" s="22"/>
      <c r="W17" s="22"/>
      <c r="X17" s="22"/>
      <c r="Y17" s="22"/>
      <c r="Z17" s="22"/>
      <c r="AA17" s="22"/>
      <c r="AB17" s="9"/>
      <c r="AC17" s="22"/>
      <c r="AD17" s="22"/>
      <c r="AE17" s="22"/>
      <c r="AF17" s="22"/>
      <c r="AG17" s="22"/>
      <c r="AH17" s="22"/>
      <c r="AI17" s="9"/>
      <c r="AJ17" s="19" t="s">
        <v>619</v>
      </c>
      <c r="AK17" s="261">
        <f>AD12</f>
        <v>230651.13999999998</v>
      </c>
      <c r="AL17" s="841">
        <f>Summary!AE12</f>
        <v>129582.51000000001</v>
      </c>
      <c r="AM17" s="926">
        <f>AF12</f>
        <v>271570.11</v>
      </c>
      <c r="AN17" s="12">
        <f t="shared" si="4"/>
        <v>141987.59999999998</v>
      </c>
      <c r="AO17" s="949">
        <f>AH12</f>
        <v>0</v>
      </c>
      <c r="AP17" s="952">
        <f t="shared" si="5"/>
        <v>-271570.11</v>
      </c>
      <c r="AQ17" s="30"/>
      <c r="AR17" s="30"/>
      <c r="AS17" s="30"/>
      <c r="AT17" s="30"/>
      <c r="AU17" s="30"/>
    </row>
    <row r="18" spans="1:47" x14ac:dyDescent="0.45">
      <c r="A18" s="931" t="s">
        <v>629</v>
      </c>
      <c r="B18" s="932">
        <f>+'BUDGET 2021-2022- Detail'!E164</f>
        <v>588380.41999999993</v>
      </c>
      <c r="C18" s="1046">
        <f>'BUDGET 2021-2022- Detail'!I164</f>
        <v>435855.34</v>
      </c>
      <c r="D18" s="1047">
        <f>'BUDGET 2021-2022- Detail'!M164</f>
        <v>576050</v>
      </c>
      <c r="E18" s="869">
        <f t="shared" si="3"/>
        <v>140194.65999999997</v>
      </c>
      <c r="F18" s="875">
        <f>'BUDGET 2021-2022- Detail'!I164</f>
        <v>435855.34</v>
      </c>
      <c r="G18" s="14"/>
      <c r="H18" s="22"/>
      <c r="I18" s="22"/>
      <c r="J18" s="22"/>
      <c r="K18" s="22"/>
      <c r="L18" s="22"/>
      <c r="M18" s="22"/>
      <c r="N18" s="9"/>
      <c r="O18" s="22"/>
      <c r="P18" s="22"/>
      <c r="Q18" s="22"/>
      <c r="R18" s="22"/>
      <c r="S18" s="22"/>
      <c r="T18" s="22"/>
      <c r="U18" s="9"/>
      <c r="V18" s="22"/>
      <c r="W18" s="22"/>
      <c r="X18" s="22"/>
      <c r="Y18" s="22"/>
      <c r="Z18" s="22"/>
      <c r="AA18" s="22"/>
      <c r="AB18" s="9"/>
      <c r="AC18" s="22"/>
      <c r="AD18" s="22"/>
      <c r="AE18" s="22"/>
      <c r="AF18" s="22"/>
      <c r="AG18" s="22"/>
      <c r="AH18" s="22"/>
      <c r="AI18" s="9"/>
      <c r="AJ18" s="20" t="s">
        <v>625</v>
      </c>
      <c r="AK18" s="26">
        <f>SUM(AK13:AK17)</f>
        <v>2730535.4080324778</v>
      </c>
      <c r="AL18" s="843">
        <f>SUM(AL13:AL17)</f>
        <v>2356276.37</v>
      </c>
      <c r="AM18" s="843">
        <f>SUM(AM13:AM17)</f>
        <v>3208944.85</v>
      </c>
      <c r="AN18" s="43">
        <f t="shared" si="4"/>
        <v>852668.48</v>
      </c>
      <c r="AO18" s="950">
        <f>SUM(AO13:AO17)</f>
        <v>0</v>
      </c>
      <c r="AP18" s="957">
        <f t="shared" si="5"/>
        <v>-3208944.85</v>
      </c>
      <c r="AQ18" s="30"/>
      <c r="AR18" s="30"/>
      <c r="AS18" s="30"/>
      <c r="AT18" s="30"/>
      <c r="AU18" s="30"/>
    </row>
    <row r="19" spans="1:47" x14ac:dyDescent="0.45">
      <c r="A19" s="931" t="s">
        <v>630</v>
      </c>
      <c r="B19" s="932">
        <f>+'BUDGET 2021-2022- Detail'!E170</f>
        <v>10000</v>
      </c>
      <c r="C19" s="1046">
        <f>'BUDGET 2021-2022- Detail'!I170</f>
        <v>4647.76</v>
      </c>
      <c r="D19" s="1047">
        <f>'BUDGET 2021-2022- Detail'!M170</f>
        <v>11100</v>
      </c>
      <c r="E19" s="869">
        <f t="shared" si="3"/>
        <v>6452.24</v>
      </c>
      <c r="F19" s="875">
        <f>'BUDGET 2021-2022- Detail'!I170</f>
        <v>4647.76</v>
      </c>
      <c r="G19" s="14"/>
      <c r="H19" s="22"/>
      <c r="I19" s="22"/>
      <c r="J19" s="22"/>
      <c r="K19" s="22"/>
      <c r="L19" s="22"/>
      <c r="M19" s="22"/>
      <c r="N19" s="9"/>
      <c r="O19" s="22"/>
      <c r="P19" s="22"/>
      <c r="Q19" s="22"/>
      <c r="R19" s="22"/>
      <c r="S19" s="22"/>
      <c r="T19" s="22"/>
      <c r="U19" s="9"/>
      <c r="V19" s="22"/>
      <c r="W19" s="22"/>
      <c r="X19" s="22"/>
      <c r="Y19" s="22"/>
      <c r="Z19" s="22"/>
      <c r="AA19" s="22"/>
      <c r="AB19" s="9"/>
      <c r="AC19" s="22"/>
      <c r="AD19" s="22"/>
      <c r="AE19" s="22"/>
      <c r="AF19" s="22"/>
      <c r="AG19" s="22"/>
      <c r="AH19" s="22"/>
      <c r="AI19" s="9"/>
      <c r="AJ19" s="22"/>
      <c r="AK19" s="22"/>
      <c r="AL19" s="22"/>
      <c r="AM19" s="22"/>
      <c r="AN19" s="22"/>
      <c r="AO19" s="631"/>
      <c r="AP19" s="959"/>
      <c r="AQ19" s="30"/>
      <c r="AR19" s="30"/>
      <c r="AS19" s="30"/>
      <c r="AT19" s="30"/>
      <c r="AU19" s="30"/>
    </row>
    <row r="20" spans="1:47" ht="14.65" thickBot="1" x14ac:dyDescent="0.5">
      <c r="A20" s="933" t="s">
        <v>625</v>
      </c>
      <c r="B20" s="934">
        <f>SUM(B11:B19)</f>
        <v>1902071.7093788781</v>
      </c>
      <c r="C20" s="1048">
        <f>SUM(C11:C19)</f>
        <v>1679154.0599999998</v>
      </c>
      <c r="D20" s="1049">
        <f>SUM(D11:D19)</f>
        <v>2045821.74</v>
      </c>
      <c r="E20" s="873">
        <f>+D20-C20</f>
        <v>366667.68000000017</v>
      </c>
      <c r="F20" s="876">
        <f>SUM(F11:F19)</f>
        <v>1679154.0599999998</v>
      </c>
      <c r="G20" s="9"/>
      <c r="H20" s="23"/>
      <c r="I20" s="23"/>
      <c r="J20" s="23"/>
      <c r="K20" s="23"/>
      <c r="L20" s="23"/>
      <c r="M20" s="857"/>
      <c r="N20" s="9"/>
      <c r="O20" s="22"/>
      <c r="P20" s="22"/>
      <c r="Q20" s="22"/>
      <c r="R20" s="22"/>
      <c r="S20" s="22"/>
      <c r="T20" s="22"/>
      <c r="U20" s="9"/>
      <c r="V20" s="22"/>
      <c r="W20" s="22"/>
      <c r="X20" s="22"/>
      <c r="Y20" s="22"/>
      <c r="Z20" s="22"/>
      <c r="AA20" s="22"/>
      <c r="AB20" s="9"/>
      <c r="AC20" s="22"/>
      <c r="AD20" s="22"/>
      <c r="AE20" s="22"/>
      <c r="AF20" s="22"/>
      <c r="AG20" s="22"/>
      <c r="AH20" s="22"/>
      <c r="AI20" s="9"/>
      <c r="AJ20" s="22"/>
      <c r="AK20" s="22"/>
      <c r="AL20" s="22"/>
      <c r="AM20" s="22"/>
      <c r="AN20" s="22"/>
      <c r="AO20" s="631"/>
      <c r="AP20" s="959"/>
      <c r="AQ20" s="30"/>
      <c r="AR20" s="30"/>
      <c r="AS20" s="30"/>
      <c r="AT20" s="30"/>
      <c r="AU20" s="30"/>
    </row>
    <row r="21" spans="1:47" ht="18.399999999999999" thickBot="1" x14ac:dyDescent="0.5">
      <c r="A21" s="936"/>
      <c r="B21" s="936"/>
      <c r="C21" s="8"/>
      <c r="D21" s="8"/>
      <c r="E21" s="855"/>
      <c r="F21" s="856"/>
      <c r="G21" s="27"/>
      <c r="H21" s="44" t="s">
        <v>631</v>
      </c>
      <c r="I21" s="262">
        <f>I9-I14</f>
        <v>-2407.3232435999962</v>
      </c>
      <c r="J21" s="853">
        <f>J9-J14</f>
        <v>11231.420000000013</v>
      </c>
      <c r="K21" s="853">
        <f>K9-K14</f>
        <v>3214</v>
      </c>
      <c r="L21" s="938">
        <f>+K21-J21</f>
        <v>-8017.4200000000128</v>
      </c>
      <c r="M21" s="867">
        <f>M9-M14</f>
        <v>0</v>
      </c>
      <c r="N21" s="27"/>
      <c r="O21" s="47" t="s">
        <v>631</v>
      </c>
      <c r="P21" s="262">
        <f>+P8-P13</f>
        <v>3523.1343228000042</v>
      </c>
      <c r="Q21" s="844">
        <f>Q8-Q13</f>
        <v>50630</v>
      </c>
      <c r="R21" s="844">
        <f>R8-R13</f>
        <v>-51385</v>
      </c>
      <c r="S21" s="45">
        <f>+R21-Q21</f>
        <v>-102015</v>
      </c>
      <c r="T21" s="884">
        <f>T8-T13</f>
        <v>0</v>
      </c>
      <c r="U21" s="877"/>
      <c r="V21" s="47" t="s">
        <v>631</v>
      </c>
      <c r="W21" s="262">
        <f>W8-W13</f>
        <v>7072.490267199988</v>
      </c>
      <c r="X21" s="844">
        <f>X8-X13</f>
        <v>3229.25</v>
      </c>
      <c r="Y21" s="844">
        <f>Y8-Y13</f>
        <v>44334</v>
      </c>
      <c r="Z21" s="46">
        <f>+Y21-X21</f>
        <v>41104.75</v>
      </c>
      <c r="AA21" s="884">
        <f>AA8-AA13</f>
        <v>0</v>
      </c>
      <c r="AB21" s="877"/>
      <c r="AC21" s="45" t="s">
        <v>631</v>
      </c>
      <c r="AD21" s="262">
        <f>'BUDGET 2021-2022- Detail'!E455</f>
        <v>27465.610000000015</v>
      </c>
      <c r="AE21" s="844">
        <f>'BUDGET 2021-2022- Detail'!I455</f>
        <v>141041.49</v>
      </c>
      <c r="AF21" s="844">
        <f>AF6-AF12</f>
        <v>4466.890000000014</v>
      </c>
      <c r="AG21" s="227">
        <f>+AF21-AE21</f>
        <v>-136574.59999999998</v>
      </c>
      <c r="AH21" s="885">
        <f>AH6-AH12</f>
        <v>0</v>
      </c>
      <c r="AI21" s="14"/>
      <c r="AJ21" s="44" t="s">
        <v>631</v>
      </c>
      <c r="AK21" s="262">
        <f>'BUDGET 2021-2022- Detail'!E465</f>
        <v>63786.431967522018</v>
      </c>
      <c r="AL21" s="844">
        <f>+AL10-AL18</f>
        <v>255683.85000000009</v>
      </c>
      <c r="AM21" s="844">
        <f>+AM10-AM18</f>
        <v>42115.89000000013</v>
      </c>
      <c r="AN21" s="228">
        <f>+AM21-AL21</f>
        <v>-213567.95999999996</v>
      </c>
      <c r="AO21" s="965">
        <f>AO10-AO18</f>
        <v>0</v>
      </c>
      <c r="AP21" s="960">
        <f>+AO21-AM21</f>
        <v>-42115.89000000013</v>
      </c>
      <c r="AQ21" s="30"/>
      <c r="AR21" s="30"/>
      <c r="AS21" s="30"/>
      <c r="AT21" s="30"/>
      <c r="AU21" s="30"/>
    </row>
    <row r="22" spans="1:47" s="36" customFormat="1" ht="18.399999999999999" thickBot="1" x14ac:dyDescent="0.6">
      <c r="A22" s="937" t="s">
        <v>631</v>
      </c>
      <c r="B22" s="964">
        <f>+B8-B20</f>
        <v>28132.520621121861</v>
      </c>
      <c r="C22" s="1050">
        <f>+C8-C20</f>
        <v>49218.89000000013</v>
      </c>
      <c r="D22" s="1051">
        <f>+D8-D20</f>
        <v>41486</v>
      </c>
      <c r="E22" s="966">
        <f>+D22-C22</f>
        <v>-7732.8900000001304</v>
      </c>
      <c r="F22" s="880">
        <f>F8-F20</f>
        <v>49218.89000000013</v>
      </c>
      <c r="G22" s="35"/>
      <c r="H22" s="33"/>
      <c r="I22" s="34"/>
      <c r="J22" s="34"/>
      <c r="K22" s="34"/>
      <c r="L22" s="34"/>
      <c r="M22" s="34"/>
      <c r="N22" s="35"/>
      <c r="O22" s="33"/>
      <c r="P22" s="34"/>
      <c r="Q22" s="34"/>
      <c r="R22" s="34"/>
      <c r="S22" s="34"/>
      <c r="T22" s="34"/>
      <c r="U22" s="35"/>
      <c r="V22" s="33"/>
      <c r="W22" s="33"/>
      <c r="X22" s="33"/>
      <c r="Y22" s="33"/>
      <c r="Z22" s="33"/>
      <c r="AA22" s="33"/>
      <c r="AB22" s="35"/>
      <c r="AC22" s="33"/>
      <c r="AD22" s="34"/>
      <c r="AE22" s="34"/>
      <c r="AF22" s="34"/>
      <c r="AG22" s="34"/>
      <c r="AH22" s="34"/>
      <c r="AI22" s="41"/>
      <c r="AJ22" s="33"/>
      <c r="AK22" s="34"/>
      <c r="AL22" s="34"/>
      <c r="AM22" s="34"/>
      <c r="AN22" s="34"/>
      <c r="AO22" s="622"/>
      <c r="AP22" s="961"/>
      <c r="AQ22" s="38"/>
      <c r="AR22" s="38"/>
      <c r="AS22" s="38"/>
      <c r="AT22" s="38"/>
      <c r="AU22" s="38"/>
    </row>
    <row r="23" spans="1:47" ht="14.65" thickBot="1" x14ac:dyDescent="0.5">
      <c r="A23" s="868"/>
      <c r="B23" s="868"/>
      <c r="C23" s="868"/>
      <c r="D23" s="868"/>
      <c r="E23" s="868"/>
      <c r="F23" s="868"/>
      <c r="G23" s="9"/>
      <c r="H23" s="868"/>
      <c r="I23" s="868"/>
      <c r="J23" s="868"/>
      <c r="K23" s="868"/>
      <c r="L23" s="868"/>
      <c r="M23" s="868"/>
      <c r="N23" s="9"/>
      <c r="O23" s="868"/>
      <c r="P23" s="868"/>
      <c r="Q23" s="868"/>
      <c r="R23" s="868"/>
      <c r="S23" s="868"/>
      <c r="T23" s="868"/>
      <c r="U23" s="9"/>
      <c r="V23" s="868"/>
      <c r="W23" s="868"/>
      <c r="X23" s="868"/>
      <c r="Y23" s="868"/>
      <c r="Z23" s="868"/>
      <c r="AA23" s="868"/>
      <c r="AB23" s="9"/>
      <c r="AC23" s="868"/>
      <c r="AD23" s="868"/>
      <c r="AE23" s="868"/>
      <c r="AF23" s="868"/>
      <c r="AG23" s="868"/>
      <c r="AH23" s="868"/>
      <c r="AI23" s="9"/>
      <c r="AJ23" s="15"/>
      <c r="AK23" s="15"/>
      <c r="AL23" s="15"/>
      <c r="AM23" s="15"/>
      <c r="AN23" s="15"/>
      <c r="AO23" s="40"/>
      <c r="AP23" s="962"/>
      <c r="AQ23" s="30"/>
      <c r="AR23" s="30"/>
      <c r="AS23" s="30"/>
      <c r="AT23" s="30"/>
      <c r="AU23" s="30"/>
    </row>
    <row r="24" spans="1:47" x14ac:dyDescent="0.45">
      <c r="A24" s="1351" t="s">
        <v>632</v>
      </c>
      <c r="B24" s="1352"/>
      <c r="C24" s="1352"/>
      <c r="D24" s="1352"/>
      <c r="E24" s="1352"/>
      <c r="F24" s="1353"/>
      <c r="G24" s="27"/>
      <c r="H24" s="1351" t="s">
        <v>632</v>
      </c>
      <c r="I24" s="1352"/>
      <c r="J24" s="1352"/>
      <c r="K24" s="1352"/>
      <c r="L24" s="1352"/>
      <c r="M24" s="1353"/>
      <c r="N24" s="27"/>
      <c r="O24" s="1351" t="s">
        <v>632</v>
      </c>
      <c r="P24" s="1352"/>
      <c r="Q24" s="1352"/>
      <c r="R24" s="1352"/>
      <c r="S24" s="1352"/>
      <c r="T24" s="1353"/>
      <c r="U24" s="27"/>
      <c r="V24" s="1351" t="s">
        <v>632</v>
      </c>
      <c r="W24" s="1352"/>
      <c r="X24" s="1352"/>
      <c r="Y24" s="1352"/>
      <c r="Z24" s="1352"/>
      <c r="AA24" s="1353"/>
      <c r="AB24" s="27"/>
      <c r="AC24" s="1351" t="s">
        <v>632</v>
      </c>
      <c r="AD24" s="1352"/>
      <c r="AE24" s="1352"/>
      <c r="AF24" s="1352"/>
      <c r="AG24" s="1352"/>
      <c r="AH24" s="1353"/>
      <c r="AI24" s="9"/>
      <c r="AJ24" s="1329" t="s">
        <v>632</v>
      </c>
      <c r="AK24" s="1330"/>
      <c r="AL24" s="1330"/>
      <c r="AM24" s="1330"/>
      <c r="AN24" s="1330"/>
      <c r="AO24" s="1331"/>
      <c r="AP24" s="1332"/>
      <c r="AQ24" s="623"/>
      <c r="AR24" s="623"/>
      <c r="AS24" s="30"/>
      <c r="AT24" s="30"/>
      <c r="AU24" s="30"/>
    </row>
    <row r="25" spans="1:47" s="6" customFormat="1" ht="214.5" customHeight="1" x14ac:dyDescent="0.45">
      <c r="A25" s="1320"/>
      <c r="B25" s="1321"/>
      <c r="C25" s="1321"/>
      <c r="D25" s="1321"/>
      <c r="E25" s="1321"/>
      <c r="F25" s="1306"/>
      <c r="G25" s="28"/>
      <c r="H25" s="1340"/>
      <c r="I25" s="1341"/>
      <c r="J25" s="1341"/>
      <c r="K25" s="1341"/>
      <c r="L25" s="1341"/>
      <c r="M25" s="1342"/>
      <c r="N25" s="28"/>
      <c r="O25" s="1320"/>
      <c r="P25" s="1321"/>
      <c r="Q25" s="1321"/>
      <c r="R25" s="1321"/>
      <c r="S25" s="1321"/>
      <c r="T25" s="1306"/>
      <c r="U25" s="28"/>
      <c r="V25" s="1340"/>
      <c r="W25" s="1341"/>
      <c r="X25" s="1341"/>
      <c r="Y25" s="1341"/>
      <c r="Z25" s="1341"/>
      <c r="AA25" s="1342"/>
      <c r="AB25" s="28"/>
      <c r="AC25" s="1340"/>
      <c r="AD25" s="1341"/>
      <c r="AE25" s="1341"/>
      <c r="AF25" s="1341"/>
      <c r="AG25" s="1341"/>
      <c r="AH25" s="1342"/>
      <c r="AI25" s="42"/>
      <c r="AJ25" s="1350"/>
      <c r="AK25" s="1350"/>
      <c r="AL25" s="1350"/>
      <c r="AM25" s="1350"/>
      <c r="AN25" s="1350"/>
      <c r="AO25" s="625"/>
      <c r="AP25" s="626"/>
      <c r="AQ25" s="37"/>
      <c r="AR25" s="37"/>
      <c r="AS25" s="37"/>
      <c r="AT25" s="37"/>
      <c r="AU25" s="37"/>
    </row>
    <row r="26" spans="1:47" x14ac:dyDescent="0.45">
      <c r="A26" s="890"/>
      <c r="B26" s="890"/>
      <c r="C26" s="890"/>
      <c r="D26" s="890"/>
      <c r="E26" s="890"/>
      <c r="F26" s="890"/>
      <c r="G26" s="27"/>
      <c r="H26" s="890"/>
      <c r="I26" s="890"/>
      <c r="J26" s="890"/>
      <c r="K26" s="890"/>
      <c r="L26" s="890"/>
      <c r="M26" s="890"/>
      <c r="N26" s="27"/>
      <c r="O26" s="887"/>
      <c r="P26" s="888"/>
      <c r="Q26" s="888"/>
      <c r="R26" s="888"/>
      <c r="S26" s="888"/>
      <c r="T26" s="889"/>
      <c r="U26" s="27"/>
      <c r="V26" s="29"/>
      <c r="W26" s="29"/>
      <c r="X26" s="29"/>
      <c r="Y26" s="29"/>
      <c r="Z26" s="29"/>
      <c r="AA26" s="29"/>
      <c r="AB26" s="27"/>
      <c r="AC26" s="29"/>
      <c r="AD26" s="29"/>
      <c r="AE26" s="29"/>
      <c r="AF26" s="29"/>
      <c r="AG26" s="29"/>
      <c r="AH26" s="29"/>
      <c r="AI26" s="9"/>
      <c r="AJ26" s="29"/>
      <c r="AK26" s="29"/>
      <c r="AL26" s="29"/>
      <c r="AM26" s="29"/>
      <c r="AN26" s="29"/>
      <c r="AO26" s="630"/>
      <c r="AP26" s="624"/>
      <c r="AQ26" s="30"/>
      <c r="AR26" s="30"/>
      <c r="AS26" s="30"/>
      <c r="AT26" s="30"/>
      <c r="AU26" s="30"/>
    </row>
    <row r="27" spans="1:47" x14ac:dyDescent="0.45">
      <c r="A27" s="1346" t="s">
        <v>633</v>
      </c>
      <c r="B27" s="1347"/>
      <c r="C27" s="1347"/>
      <c r="D27" s="1347"/>
      <c r="E27" s="1347"/>
      <c r="F27" s="1348"/>
      <c r="G27" s="27"/>
      <c r="H27" s="1346" t="s">
        <v>633</v>
      </c>
      <c r="I27" s="1347"/>
      <c r="J27" s="1347"/>
      <c r="K27" s="1347"/>
      <c r="L27" s="1347"/>
      <c r="M27" s="1348"/>
      <c r="N27" s="27"/>
      <c r="O27" s="1323" t="s">
        <v>633</v>
      </c>
      <c r="P27" s="1324"/>
      <c r="Q27" s="1324"/>
      <c r="R27" s="1324"/>
      <c r="S27" s="1324"/>
      <c r="T27" s="1325"/>
      <c r="U27" s="27"/>
      <c r="V27" s="1323" t="s">
        <v>633</v>
      </c>
      <c r="W27" s="1324"/>
      <c r="X27" s="1324"/>
      <c r="Y27" s="1324"/>
      <c r="Z27" s="1324"/>
      <c r="AA27" s="1325"/>
      <c r="AB27" s="27"/>
      <c r="AC27" s="1323" t="s">
        <v>633</v>
      </c>
      <c r="AD27" s="1324"/>
      <c r="AE27" s="1324"/>
      <c r="AF27" s="1324"/>
      <c r="AG27" s="1324"/>
      <c r="AH27" s="1325"/>
      <c r="AI27" s="9"/>
      <c r="AJ27" s="1323" t="s">
        <v>633</v>
      </c>
      <c r="AK27" s="1324"/>
      <c r="AL27" s="1324"/>
      <c r="AM27" s="1324"/>
      <c r="AN27" s="1324"/>
      <c r="AO27" s="1324"/>
      <c r="AP27" s="1333"/>
      <c r="AQ27" s="623"/>
      <c r="AR27" s="623"/>
      <c r="AS27" s="30"/>
      <c r="AT27" s="30"/>
      <c r="AU27" s="30"/>
    </row>
    <row r="28" spans="1:47" s="6" customFormat="1" ht="84" customHeight="1" x14ac:dyDescent="0.45">
      <c r="A28" s="1340"/>
      <c r="B28" s="1341"/>
      <c r="C28" s="1341"/>
      <c r="D28" s="1341"/>
      <c r="E28" s="1341"/>
      <c r="F28" s="1342"/>
      <c r="G28" s="28"/>
      <c r="H28" s="1320"/>
      <c r="I28" s="1321"/>
      <c r="J28" s="1321"/>
      <c r="K28" s="1321"/>
      <c r="L28" s="1321"/>
      <c r="M28" s="1322"/>
      <c r="N28" s="28"/>
      <c r="O28" s="1320"/>
      <c r="P28" s="1321"/>
      <c r="Q28" s="1321"/>
      <c r="R28" s="1321"/>
      <c r="S28" s="1321"/>
      <c r="T28" s="1306"/>
      <c r="U28" s="28"/>
      <c r="V28" s="1320"/>
      <c r="W28" s="1321"/>
      <c r="X28" s="1321"/>
      <c r="Y28" s="1321"/>
      <c r="Z28" s="1321"/>
      <c r="AA28" s="1322"/>
      <c r="AB28" s="28"/>
      <c r="AC28" s="1320"/>
      <c r="AD28" s="1321"/>
      <c r="AE28" s="1321"/>
      <c r="AF28" s="1321"/>
      <c r="AG28" s="1321"/>
      <c r="AH28" s="1322"/>
      <c r="AI28" s="42"/>
      <c r="AJ28" s="1321"/>
      <c r="AK28" s="1321"/>
      <c r="AL28" s="1321"/>
      <c r="AM28" s="1321"/>
      <c r="AN28" s="1321"/>
      <c r="AO28" s="627"/>
      <c r="AP28" s="626"/>
      <c r="AQ28" s="37"/>
      <c r="AR28" s="37"/>
      <c r="AS28" s="37"/>
      <c r="AT28" s="37"/>
      <c r="AU28" s="37"/>
    </row>
    <row r="29" spans="1:47" s="6" customFormat="1" ht="199.5" customHeight="1" x14ac:dyDescent="0.45">
      <c r="A29" s="1320"/>
      <c r="B29" s="1321"/>
      <c r="C29" s="1321"/>
      <c r="D29" s="1321"/>
      <c r="E29" s="1321"/>
      <c r="F29" s="1322"/>
      <c r="G29" s="28"/>
      <c r="H29" s="1320"/>
      <c r="I29" s="1321"/>
      <c r="J29" s="1321"/>
      <c r="K29" s="1321"/>
      <c r="L29" s="1321"/>
      <c r="M29" s="1322"/>
      <c r="N29" s="28"/>
      <c r="O29" s="1363"/>
      <c r="P29" s="1349"/>
      <c r="Q29" s="1349"/>
      <c r="R29" s="1349"/>
      <c r="S29" s="1349"/>
      <c r="T29" s="1306"/>
      <c r="U29" s="28"/>
      <c r="V29" s="1320"/>
      <c r="W29" s="1321"/>
      <c r="X29" s="1321"/>
      <c r="Y29" s="1321"/>
      <c r="Z29" s="1321"/>
      <c r="AA29" s="1322"/>
      <c r="AB29" s="28"/>
      <c r="AC29" s="1320"/>
      <c r="AD29" s="1321"/>
      <c r="AE29" s="1321"/>
      <c r="AF29" s="1321"/>
      <c r="AG29" s="1321"/>
      <c r="AH29" s="1322"/>
      <c r="AI29" s="42"/>
      <c r="AJ29" s="1349"/>
      <c r="AK29" s="1349"/>
      <c r="AL29" s="1349"/>
      <c r="AM29" s="1349"/>
      <c r="AN29" s="1349"/>
      <c r="AO29" s="628"/>
      <c r="AP29" s="629"/>
      <c r="AQ29" s="37"/>
      <c r="AR29" s="37"/>
      <c r="AS29" s="37"/>
      <c r="AT29" s="37"/>
      <c r="AU29" s="37"/>
    </row>
    <row r="30" spans="1:47" x14ac:dyDescent="0.4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row>
    <row r="31" spans="1:47" x14ac:dyDescent="0.4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row>
    <row r="32" spans="1:47" x14ac:dyDescent="0.4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row>
    <row r="33" spans="1:47" x14ac:dyDescent="0.4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row>
    <row r="34" spans="1:47" x14ac:dyDescent="0.45">
      <c r="A34" s="30"/>
      <c r="B34" s="30"/>
      <c r="C34" s="30"/>
      <c r="D34" s="30"/>
      <c r="E34" s="30"/>
      <c r="F34" s="30"/>
      <c r="G34" s="30"/>
      <c r="H34" s="30"/>
      <c r="I34" s="30"/>
      <c r="J34" s="30"/>
      <c r="K34" s="30"/>
      <c r="L34" s="30"/>
      <c r="M34" s="30"/>
      <c r="N34" s="30"/>
      <c r="O34" s="30"/>
      <c r="P34" s="30"/>
      <c r="Q34" s="30"/>
      <c r="R34" s="30"/>
      <c r="S34" s="30"/>
      <c r="T34" s="30"/>
      <c r="U34" s="30"/>
      <c r="V34" s="30"/>
      <c r="W34" s="30"/>
      <c r="X34" s="30" t="s">
        <v>634</v>
      </c>
      <c r="Y34" s="30"/>
      <c r="Z34" s="30"/>
      <c r="AA34" s="30"/>
      <c r="AB34" s="30"/>
      <c r="AC34" s="30"/>
      <c r="AD34" s="30"/>
      <c r="AE34" s="30"/>
      <c r="AF34" s="30"/>
      <c r="AG34" s="30"/>
      <c r="AH34" s="30"/>
      <c r="AI34" s="30"/>
      <c r="AJ34" s="30"/>
      <c r="AK34" s="30"/>
      <c r="AL34" s="30"/>
      <c r="AM34" s="30"/>
      <c r="AN34" s="30"/>
      <c r="AO34" s="30"/>
      <c r="AP34" s="30"/>
      <c r="AQ34" s="30"/>
      <c r="AR34" s="30"/>
      <c r="AS34" s="30"/>
      <c r="AT34" s="30"/>
      <c r="AU34" s="30"/>
    </row>
    <row r="35" spans="1:47" x14ac:dyDescent="0.4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row>
    <row r="36" spans="1:47" x14ac:dyDescent="0.4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row>
    <row r="37" spans="1:47" x14ac:dyDescent="0.4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row>
    <row r="38" spans="1:47" x14ac:dyDescent="0.4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row>
    <row r="39" spans="1:47" x14ac:dyDescent="0.4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row>
    <row r="40" spans="1:47" x14ac:dyDescent="0.4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row>
    <row r="41" spans="1:47" x14ac:dyDescent="0.4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row>
    <row r="42" spans="1:47" x14ac:dyDescent="0.4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row>
    <row r="43" spans="1:47" x14ac:dyDescent="0.4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row>
    <row r="44" spans="1:47" x14ac:dyDescent="0.4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row>
    <row r="45" spans="1:47" x14ac:dyDescent="0.4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row>
    <row r="46" spans="1:47" x14ac:dyDescent="0.4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row>
    <row r="47" spans="1:47" x14ac:dyDescent="0.4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row>
    <row r="48" spans="1:47" x14ac:dyDescent="0.45">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row>
    <row r="49" spans="1:47" x14ac:dyDescent="0.4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row>
    <row r="50" spans="1:47" x14ac:dyDescent="0.4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row>
    <row r="51" spans="1:47" x14ac:dyDescent="0.4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row>
  </sheetData>
  <mergeCells count="43">
    <mergeCell ref="O28:S29"/>
    <mergeCell ref="H10:I10"/>
    <mergeCell ref="H1:M1"/>
    <mergeCell ref="O25:S25"/>
    <mergeCell ref="O24:T24"/>
    <mergeCell ref="H4:M4"/>
    <mergeCell ref="H25:M25"/>
    <mergeCell ref="A4:F4"/>
    <mergeCell ref="H11:M11"/>
    <mergeCell ref="O4:T4"/>
    <mergeCell ref="O10:T10"/>
    <mergeCell ref="A10:E10"/>
    <mergeCell ref="A1:F1"/>
    <mergeCell ref="O1:T1"/>
    <mergeCell ref="A27:F27"/>
    <mergeCell ref="A28:F29"/>
    <mergeCell ref="AJ28:AN29"/>
    <mergeCell ref="AJ25:AN25"/>
    <mergeCell ref="AC24:AH24"/>
    <mergeCell ref="V24:AA24"/>
    <mergeCell ref="AC25:AH25"/>
    <mergeCell ref="A25:E25"/>
    <mergeCell ref="A24:F24"/>
    <mergeCell ref="H24:M24"/>
    <mergeCell ref="O27:T27"/>
    <mergeCell ref="H28:M29"/>
    <mergeCell ref="H27:M27"/>
    <mergeCell ref="AC28:AH29"/>
    <mergeCell ref="V28:AA29"/>
    <mergeCell ref="V27:AA27"/>
    <mergeCell ref="AJ1:AP1"/>
    <mergeCell ref="AJ24:AP24"/>
    <mergeCell ref="AJ27:AP27"/>
    <mergeCell ref="V4:AA4"/>
    <mergeCell ref="AC4:AH4"/>
    <mergeCell ref="AC8:AH8"/>
    <mergeCell ref="AC1:AH1"/>
    <mergeCell ref="AC27:AH27"/>
    <mergeCell ref="V25:AA25"/>
    <mergeCell ref="AJ4:AP4"/>
    <mergeCell ref="AJ12:AP12"/>
    <mergeCell ref="V1:AA1"/>
    <mergeCell ref="V10:AA10"/>
  </mergeCells>
  <conditionalFormatting sqref="B2:C2 C5:D8">
    <cfRule type="cellIs" dxfId="910" priority="19" stopIfTrue="1" operator="lessThan">
      <formula>0</formula>
    </cfRule>
  </conditionalFormatting>
  <conditionalFormatting sqref="I2:J2">
    <cfRule type="cellIs" dxfId="909" priority="18" stopIfTrue="1" operator="lessThan">
      <formula>0</formula>
    </cfRule>
  </conditionalFormatting>
  <conditionalFormatting sqref="P2:Q2">
    <cfRule type="cellIs" dxfId="908" priority="17" stopIfTrue="1" operator="lessThan">
      <formula>0</formula>
    </cfRule>
  </conditionalFormatting>
  <conditionalFormatting sqref="W2:X2">
    <cfRule type="cellIs" dxfId="907" priority="16" stopIfTrue="1" operator="lessThan">
      <formula>0</formula>
    </cfRule>
  </conditionalFormatting>
  <conditionalFormatting sqref="AD2:AE2">
    <cfRule type="cellIs" dxfId="906" priority="15" stopIfTrue="1" operator="lessThan">
      <formula>0</formula>
    </cfRule>
  </conditionalFormatting>
  <conditionalFormatting sqref="AK2:AM2">
    <cfRule type="cellIs" dxfId="905" priority="14" stopIfTrue="1" operator="lessThan">
      <formula>0</formula>
    </cfRule>
  </conditionalFormatting>
  <conditionalFormatting sqref="C11:D19">
    <cfRule type="cellIs" dxfId="904" priority="12" stopIfTrue="1" operator="lessThan">
      <formula>0</formula>
    </cfRule>
  </conditionalFormatting>
  <conditionalFormatting sqref="C22:D22">
    <cfRule type="cellIs" dxfId="903" priority="11" stopIfTrue="1" operator="lessThan">
      <formula>0</formula>
    </cfRule>
  </conditionalFormatting>
  <conditionalFormatting sqref="C20:D20">
    <cfRule type="cellIs" dxfId="902" priority="10" stopIfTrue="1" operator="lessThan">
      <formula>0</formula>
    </cfRule>
  </conditionalFormatting>
  <conditionalFormatting sqref="J5:K9">
    <cfRule type="cellIs" dxfId="901" priority="9" stopIfTrue="1" operator="lessThan">
      <formula>0</formula>
    </cfRule>
  </conditionalFormatting>
  <conditionalFormatting sqref="J12:K13">
    <cfRule type="cellIs" dxfId="900" priority="8" stopIfTrue="1" operator="lessThan">
      <formula>0</formula>
    </cfRule>
  </conditionalFormatting>
  <conditionalFormatting sqref="J14:K14">
    <cfRule type="cellIs" dxfId="899" priority="7" stopIfTrue="1" operator="lessThan">
      <formula>0</formula>
    </cfRule>
  </conditionalFormatting>
  <conditionalFormatting sqref="J21:K21">
    <cfRule type="cellIs" dxfId="898" priority="6" stopIfTrue="1" operator="lessThan">
      <formula>0</formula>
    </cfRule>
  </conditionalFormatting>
  <conditionalFormatting sqref="AF2">
    <cfRule type="cellIs" dxfId="897" priority="5" stopIfTrue="1" operator="lessThan">
      <formula>0</formula>
    </cfRule>
  </conditionalFormatting>
  <conditionalFormatting sqref="Y2">
    <cfRule type="cellIs" dxfId="896" priority="4" stopIfTrue="1" operator="lessThan">
      <formula>0</formula>
    </cfRule>
  </conditionalFormatting>
  <conditionalFormatting sqref="R2">
    <cfRule type="cellIs" dxfId="895" priority="3" stopIfTrue="1" operator="lessThan">
      <formula>0</formula>
    </cfRule>
  </conditionalFormatting>
  <conditionalFormatting sqref="K2">
    <cfRule type="cellIs" dxfId="894" priority="2" stopIfTrue="1" operator="lessThan">
      <formula>0</formula>
    </cfRule>
  </conditionalFormatting>
  <conditionalFormatting sqref="D2">
    <cfRule type="cellIs" dxfId="893" priority="1" stopIfTrue="1" operator="lessThan">
      <formula>0</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731"/>
  <sheetViews>
    <sheetView showGridLines="0" tabSelected="1" zoomScale="60" zoomScaleNormal="60" zoomScaleSheetLayoutView="100" workbookViewId="0">
      <pane ySplit="12" topLeftCell="A136" activePane="bottomLeft" state="frozen"/>
      <selection activeCell="A30" sqref="A30"/>
      <selection pane="bottomLeft" activeCell="I455" sqref="I455"/>
    </sheetView>
  </sheetViews>
  <sheetFormatPr defaultColWidth="9.1328125" defaultRowHeight="13.5" outlineLevelRow="1" x14ac:dyDescent="0.35"/>
  <cols>
    <col min="1" max="1" width="10" style="146" bestFit="1" customWidth="1"/>
    <col min="2" max="2" width="40.1328125" style="146" customWidth="1"/>
    <col min="3" max="3" width="15.59765625" style="146" hidden="1" customWidth="1"/>
    <col min="4" max="4" width="14.59765625" style="146" hidden="1" customWidth="1"/>
    <col min="5" max="5" width="11" style="146" hidden="1" customWidth="1"/>
    <col min="6" max="6" width="15.73046875" style="513" hidden="1" customWidth="1"/>
    <col min="7" max="7" width="15.59765625" style="513" hidden="1" customWidth="1"/>
    <col min="8" max="8" width="13.86328125" style="146" hidden="1" customWidth="1"/>
    <col min="9" max="9" width="19.3984375" style="146" customWidth="1"/>
    <col min="10" max="10" width="13.86328125" style="146" hidden="1" customWidth="1"/>
    <col min="11" max="11" width="71.265625" style="146" hidden="1" customWidth="1"/>
    <col min="12" max="12" width="193.59765625" style="146" hidden="1" customWidth="1"/>
    <col min="13" max="13" width="23.1328125" style="146" bestFit="1" customWidth="1"/>
    <col min="14" max="14" width="23.1328125" style="146" customWidth="1"/>
    <col min="15" max="15" width="26" style="146" bestFit="1" customWidth="1"/>
    <col min="16" max="16" width="91.59765625" style="146" customWidth="1"/>
    <col min="17" max="17" width="48.265625" style="146" customWidth="1"/>
    <col min="18" max="18" width="25.59765625" style="146" customWidth="1"/>
    <col min="19" max="16384" width="9.1328125" style="146"/>
  </cols>
  <sheetData>
    <row r="1" spans="1:19" x14ac:dyDescent="0.35">
      <c r="B1" s="146" t="s">
        <v>548</v>
      </c>
      <c r="F1" s="146"/>
      <c r="G1" s="146"/>
    </row>
    <row r="2" spans="1:19" x14ac:dyDescent="0.35">
      <c r="B2" s="146" t="s">
        <v>549</v>
      </c>
      <c r="F2" s="146"/>
      <c r="G2" s="146"/>
    </row>
    <row r="3" spans="1:19" x14ac:dyDescent="0.35">
      <c r="B3" s="146" t="s">
        <v>550</v>
      </c>
      <c r="F3" s="146"/>
      <c r="G3" s="146"/>
    </row>
    <row r="4" spans="1:19" hidden="1" x14ac:dyDescent="0.35">
      <c r="F4" s="146"/>
      <c r="G4" s="146"/>
    </row>
    <row r="5" spans="1:19" hidden="1" x14ac:dyDescent="0.35">
      <c r="F5" s="146"/>
      <c r="G5" s="146"/>
    </row>
    <row r="6" spans="1:19" hidden="1" x14ac:dyDescent="0.35">
      <c r="F6" s="146"/>
      <c r="G6" s="146"/>
    </row>
    <row r="7" spans="1:19" hidden="1" x14ac:dyDescent="0.35">
      <c r="F7" s="146"/>
      <c r="G7" s="146"/>
    </row>
    <row r="8" spans="1:19" hidden="1" x14ac:dyDescent="0.35">
      <c r="F8" s="146"/>
      <c r="G8" s="146"/>
    </row>
    <row r="9" spans="1:19" hidden="1" x14ac:dyDescent="0.35">
      <c r="F9" s="146"/>
      <c r="G9" s="146"/>
    </row>
    <row r="10" spans="1:19" hidden="1" x14ac:dyDescent="0.35">
      <c r="F10" s="146"/>
      <c r="G10" s="146"/>
    </row>
    <row r="11" spans="1:19" ht="13.9" thickBot="1" x14ac:dyDescent="0.4">
      <c r="C11" s="2"/>
      <c r="D11" s="2"/>
      <c r="E11" s="2"/>
      <c r="F11" s="2"/>
      <c r="G11" s="2"/>
      <c r="H11" s="2"/>
      <c r="I11" s="2"/>
      <c r="J11" s="2"/>
      <c r="K11" s="2"/>
      <c r="M11" s="2"/>
      <c r="N11" s="2"/>
    </row>
    <row r="12" spans="1:19" ht="54" customHeight="1" thickBot="1" x14ac:dyDescent="0.4">
      <c r="A12" s="151" t="s">
        <v>635</v>
      </c>
      <c r="B12" s="152" t="s">
        <v>636</v>
      </c>
      <c r="C12" s="153" t="s">
        <v>637</v>
      </c>
      <c r="D12" s="705" t="s">
        <v>638</v>
      </c>
      <c r="E12" s="705" t="s">
        <v>639</v>
      </c>
      <c r="F12" s="794" t="s">
        <v>640</v>
      </c>
      <c r="G12" s="794" t="s">
        <v>641</v>
      </c>
      <c r="H12" s="153" t="s">
        <v>604</v>
      </c>
      <c r="I12" s="671" t="s">
        <v>642</v>
      </c>
      <c r="J12" s="705" t="s">
        <v>604</v>
      </c>
      <c r="K12" s="154" t="s">
        <v>643</v>
      </c>
      <c r="L12" s="993" t="s">
        <v>644</v>
      </c>
      <c r="M12" s="994" t="s">
        <v>645</v>
      </c>
      <c r="N12" s="1052" t="s">
        <v>646</v>
      </c>
      <c r="O12" s="992" t="s">
        <v>647</v>
      </c>
      <c r="P12" s="991" t="s">
        <v>648</v>
      </c>
      <c r="Q12" s="989"/>
      <c r="R12" s="990"/>
      <c r="S12" s="990"/>
    </row>
    <row r="13" spans="1:19" ht="15" customHeight="1" x14ac:dyDescent="0.6">
      <c r="A13" s="1372" t="s">
        <v>593</v>
      </c>
      <c r="B13" s="1372"/>
      <c r="C13" s="1372"/>
      <c r="D13" s="1372"/>
      <c r="E13" s="1372"/>
      <c r="F13" s="1372"/>
      <c r="G13" s="1372"/>
      <c r="H13" s="1372"/>
      <c r="I13" s="1307"/>
      <c r="J13" s="1307"/>
      <c r="K13" s="474"/>
      <c r="L13" s="1371"/>
      <c r="M13" s="1307"/>
      <c r="N13" s="1307"/>
      <c r="O13" s="1307"/>
      <c r="P13" s="1307"/>
      <c r="Q13" s="1307"/>
      <c r="R13" s="990"/>
      <c r="S13" s="990"/>
    </row>
    <row r="14" spans="1:19" ht="26.1" customHeight="1" x14ac:dyDescent="0.6">
      <c r="A14" s="1373"/>
      <c r="B14" s="1373"/>
      <c r="C14" s="1373"/>
      <c r="D14" s="1373"/>
      <c r="E14" s="1373"/>
      <c r="F14" s="1373"/>
      <c r="G14" s="1373"/>
      <c r="H14" s="1373"/>
      <c r="I14" s="1307"/>
      <c r="J14" s="1307"/>
      <c r="K14" s="113"/>
      <c r="L14" s="1371"/>
      <c r="M14" s="1307"/>
      <c r="N14" s="1307"/>
      <c r="O14" s="1307"/>
      <c r="P14" s="1307"/>
      <c r="Q14" s="1307"/>
    </row>
    <row r="15" spans="1:19" x14ac:dyDescent="0.35">
      <c r="A15" s="265"/>
      <c r="B15" s="139"/>
      <c r="C15" s="475"/>
      <c r="D15" s="475"/>
      <c r="E15" s="475"/>
      <c r="F15" s="475"/>
      <c r="G15" s="475"/>
      <c r="H15" s="475"/>
      <c r="I15" s="475"/>
      <c r="J15" s="475"/>
      <c r="K15" s="475"/>
      <c r="M15" s="475"/>
      <c r="N15" s="475"/>
    </row>
    <row r="16" spans="1:19" ht="13.9" x14ac:dyDescent="0.35">
      <c r="A16" s="1114"/>
      <c r="B16" s="117" t="s">
        <v>649</v>
      </c>
      <c r="C16" s="476"/>
      <c r="D16" s="476"/>
      <c r="E16" s="476"/>
      <c r="F16" s="476"/>
      <c r="G16" s="476"/>
      <c r="H16" s="476"/>
      <c r="I16" s="476"/>
      <c r="J16" s="476"/>
      <c r="K16" s="476"/>
      <c r="L16" s="476"/>
      <c r="M16" s="476"/>
      <c r="N16" s="476"/>
      <c r="O16" s="476"/>
      <c r="P16" s="476"/>
      <c r="Q16" s="476"/>
    </row>
    <row r="17" spans="1:17" ht="13.9" thickBot="1" x14ac:dyDescent="0.4">
      <c r="A17" s="265"/>
      <c r="B17" s="139"/>
      <c r="C17" s="477"/>
      <c r="D17" s="477"/>
      <c r="E17" s="477"/>
      <c r="F17" s="477"/>
      <c r="G17" s="477"/>
      <c r="H17" s="477"/>
      <c r="I17" s="477"/>
      <c r="J17" s="477"/>
      <c r="K17" s="477"/>
      <c r="M17" s="477"/>
      <c r="N17" s="477"/>
      <c r="O17" s="1069"/>
    </row>
    <row r="18" spans="1:17" ht="13.9" thickBot="1" x14ac:dyDescent="0.4">
      <c r="A18" s="114"/>
      <c r="B18" s="115" t="s">
        <v>650</v>
      </c>
      <c r="C18" s="129"/>
      <c r="D18" s="129"/>
      <c r="E18" s="129"/>
      <c r="F18" s="129"/>
      <c r="G18" s="129"/>
      <c r="H18" s="129"/>
      <c r="I18" s="129"/>
      <c r="J18" s="129"/>
      <c r="K18" s="129"/>
      <c r="L18" s="116"/>
      <c r="M18" s="129"/>
      <c r="N18" s="116"/>
      <c r="O18" s="116"/>
      <c r="P18" s="979"/>
      <c r="Q18" s="979"/>
    </row>
    <row r="19" spans="1:17" outlineLevel="1" x14ac:dyDescent="0.35">
      <c r="A19" s="265">
        <v>4000</v>
      </c>
      <c r="B19" s="342" t="s">
        <v>152</v>
      </c>
      <c r="C19" s="478">
        <v>1590000</v>
      </c>
      <c r="D19" s="478">
        <v>1765000</v>
      </c>
      <c r="E19" s="779">
        <v>1743000</v>
      </c>
      <c r="F19" s="795">
        <f>(+E19*1.01)</f>
        <v>1760430</v>
      </c>
      <c r="G19" s="795">
        <f>F19</f>
        <v>1760430</v>
      </c>
      <c r="H19" s="479">
        <f>+G19-F19</f>
        <v>0</v>
      </c>
      <c r="I19" s="669">
        <v>1648036</v>
      </c>
      <c r="J19" s="479">
        <f>+I19-G19</f>
        <v>-112394</v>
      </c>
      <c r="K19" s="481" t="s">
        <v>651</v>
      </c>
      <c r="L19" s="633"/>
      <c r="M19" s="996">
        <f>1862637*1.02</f>
        <v>1899889.74</v>
      </c>
      <c r="N19" s="1054"/>
      <c r="O19" s="1071">
        <f>M19-I19</f>
        <v>251853.74</v>
      </c>
      <c r="P19" s="146" t="s">
        <v>652</v>
      </c>
    </row>
    <row r="20" spans="1:17" ht="25.9" outlineLevel="1" thickBot="1" x14ac:dyDescent="0.4">
      <c r="A20" s="265">
        <v>4027</v>
      </c>
      <c r="B20" s="342" t="s">
        <v>168</v>
      </c>
      <c r="C20" s="480">
        <v>30640</v>
      </c>
      <c r="D20" s="480">
        <v>30640</v>
      </c>
      <c r="E20" s="120">
        <v>30640</v>
      </c>
      <c r="F20" s="772">
        <v>30640</v>
      </c>
      <c r="G20" s="795">
        <f>F20</f>
        <v>30640</v>
      </c>
      <c r="H20" s="479">
        <f t="shared" ref="H20:H21" si="0">+G20-F20</f>
        <v>0</v>
      </c>
      <c r="I20" s="734">
        <v>0</v>
      </c>
      <c r="J20" s="634">
        <f>+I20-G20</f>
        <v>-30640</v>
      </c>
      <c r="K20" s="481"/>
      <c r="L20" s="636"/>
      <c r="M20" s="1011">
        <v>30640</v>
      </c>
      <c r="N20" s="1054"/>
      <c r="O20" s="1073">
        <f t="shared" ref="O20:O21" si="1">M20-I20</f>
        <v>30640</v>
      </c>
      <c r="P20" s="1313" t="s">
        <v>653</v>
      </c>
    </row>
    <row r="21" spans="1:17" s="3" customFormat="1" ht="13.9" x14ac:dyDescent="0.4">
      <c r="A21" s="121"/>
      <c r="B21" s="312" t="s">
        <v>654</v>
      </c>
      <c r="C21" s="515">
        <v>1620640</v>
      </c>
      <c r="D21" s="515">
        <v>1795640</v>
      </c>
      <c r="E21" s="707">
        <f>SUM(E19:E20)</f>
        <v>1773640</v>
      </c>
      <c r="F21" s="760">
        <f>SUM(F19:F20)</f>
        <v>1791070</v>
      </c>
      <c r="G21" s="900">
        <f>SUM(G19:G20)</f>
        <v>1791070</v>
      </c>
      <c r="H21" s="907">
        <f t="shared" si="0"/>
        <v>0</v>
      </c>
      <c r="I21" s="674">
        <f>SUM(I19:I20)</f>
        <v>1648036</v>
      </c>
      <c r="J21" s="706">
        <f>+I21-G21</f>
        <v>-143034</v>
      </c>
      <c r="K21" s="515"/>
      <c r="L21" s="687"/>
      <c r="M21" s="995">
        <f>SUM(M19:M20)</f>
        <v>1930529.74</v>
      </c>
      <c r="N21" s="1070"/>
      <c r="O21" s="1071">
        <f t="shared" si="1"/>
        <v>282493.74</v>
      </c>
    </row>
    <row r="22" spans="1:17" ht="13.9" thickBot="1" x14ac:dyDescent="0.4">
      <c r="A22" s="265"/>
      <c r="B22" s="343"/>
      <c r="C22" s="481"/>
      <c r="D22" s="481"/>
      <c r="E22" s="52"/>
      <c r="F22" s="777"/>
      <c r="G22" s="777"/>
      <c r="H22" s="479">
        <f t="shared" ref="H22:H37" si="2">+F22-G22</f>
        <v>0</v>
      </c>
      <c r="I22" s="669"/>
      <c r="J22" s="52"/>
      <c r="K22" s="481"/>
      <c r="L22" s="633"/>
      <c r="M22" s="996"/>
      <c r="N22" s="1072"/>
      <c r="O22" s="656"/>
    </row>
    <row r="23" spans="1:17" ht="15.75" customHeight="1" thickBot="1" x14ac:dyDescent="0.4">
      <c r="A23" s="114"/>
      <c r="B23" s="115" t="s">
        <v>655</v>
      </c>
      <c r="C23" s="116"/>
      <c r="D23" s="116"/>
      <c r="E23" s="116"/>
      <c r="F23" s="116"/>
      <c r="G23" s="116"/>
      <c r="H23" s="116"/>
      <c r="I23" s="116"/>
      <c r="J23" s="116"/>
      <c r="K23" s="116"/>
      <c r="L23" s="116"/>
      <c r="M23" s="997"/>
      <c r="N23" s="1075"/>
      <c r="O23" s="116"/>
      <c r="P23" s="979"/>
      <c r="Q23" s="979"/>
    </row>
    <row r="24" spans="1:17" outlineLevel="1" x14ac:dyDescent="0.35">
      <c r="A24" s="265">
        <v>4015</v>
      </c>
      <c r="B24" s="342" t="s">
        <v>162</v>
      </c>
      <c r="C24" s="481">
        <v>17000</v>
      </c>
      <c r="D24" s="481">
        <v>27500</v>
      </c>
      <c r="E24" s="52">
        <v>12000</v>
      </c>
      <c r="F24" s="777">
        <v>0</v>
      </c>
      <c r="G24" s="777">
        <v>0</v>
      </c>
      <c r="H24" s="479">
        <f>+G24-F24</f>
        <v>0</v>
      </c>
      <c r="I24" s="669">
        <v>0</v>
      </c>
      <c r="J24" s="479">
        <f>+I24-G24</f>
        <v>0</v>
      </c>
      <c r="K24" s="342" t="s">
        <v>656</v>
      </c>
      <c r="L24" s="633" t="s">
        <v>657</v>
      </c>
      <c r="M24" s="996">
        <v>10000</v>
      </c>
      <c r="N24" s="1054"/>
      <c r="O24" s="1073">
        <f t="shared" ref="O24:O37" si="3">M24-I24</f>
        <v>10000</v>
      </c>
    </row>
    <row r="25" spans="1:17" outlineLevel="1" x14ac:dyDescent="0.35">
      <c r="A25" s="265">
        <v>4020</v>
      </c>
      <c r="B25" s="342" t="s">
        <v>163</v>
      </c>
      <c r="C25" s="481">
        <v>6500</v>
      </c>
      <c r="D25" s="481">
        <v>6500</v>
      </c>
      <c r="E25" s="52">
        <v>5000</v>
      </c>
      <c r="F25" s="777">
        <v>6500</v>
      </c>
      <c r="G25" s="777">
        <f t="shared" ref="G25:G33" si="4">F25</f>
        <v>6500</v>
      </c>
      <c r="H25" s="479">
        <f t="shared" ref="H25:H35" si="5">+G25-F25</f>
        <v>0</v>
      </c>
      <c r="I25" s="669">
        <v>1497.28</v>
      </c>
      <c r="J25" s="479">
        <f t="shared" ref="J25:J35" si="6">+I25-G25</f>
        <v>-5002.72</v>
      </c>
      <c r="K25" s="481"/>
      <c r="L25" s="633" t="s">
        <v>658</v>
      </c>
      <c r="M25" s="996">
        <v>4550</v>
      </c>
      <c r="N25" s="1054"/>
      <c r="O25" s="1073">
        <f t="shared" si="3"/>
        <v>3052.7200000000003</v>
      </c>
      <c r="P25" s="1314" t="s">
        <v>658</v>
      </c>
    </row>
    <row r="26" spans="1:17" outlineLevel="1" x14ac:dyDescent="0.35">
      <c r="A26" s="265">
        <v>4025</v>
      </c>
      <c r="B26" s="342" t="s">
        <v>167</v>
      </c>
      <c r="C26" s="481">
        <v>0</v>
      </c>
      <c r="D26" s="481">
        <v>0</v>
      </c>
      <c r="E26" s="52">
        <v>0</v>
      </c>
      <c r="F26" s="777">
        <v>6500</v>
      </c>
      <c r="G26" s="777">
        <f t="shared" si="4"/>
        <v>6500</v>
      </c>
      <c r="H26" s="479">
        <f t="shared" si="5"/>
        <v>0</v>
      </c>
      <c r="I26" s="669">
        <v>0</v>
      </c>
      <c r="J26" s="479">
        <f t="shared" si="6"/>
        <v>-6500</v>
      </c>
      <c r="K26" s="481"/>
      <c r="L26" s="633" t="s">
        <v>659</v>
      </c>
      <c r="M26" s="996">
        <v>6000</v>
      </c>
      <c r="N26" s="1054"/>
      <c r="O26" s="1073">
        <f t="shared" si="3"/>
        <v>6000</v>
      </c>
      <c r="P26" s="1314" t="s">
        <v>659</v>
      </c>
    </row>
    <row r="27" spans="1:17" outlineLevel="1" x14ac:dyDescent="0.35">
      <c r="A27" s="265">
        <v>4010</v>
      </c>
      <c r="B27" s="342" t="s">
        <v>161</v>
      </c>
      <c r="C27" s="481">
        <v>63805</v>
      </c>
      <c r="D27" s="481">
        <v>64000</v>
      </c>
      <c r="E27" s="52">
        <v>61887</v>
      </c>
      <c r="F27" s="777">
        <v>64000</v>
      </c>
      <c r="G27" s="777">
        <f t="shared" si="4"/>
        <v>64000</v>
      </c>
      <c r="H27" s="479">
        <f t="shared" si="5"/>
        <v>0</v>
      </c>
      <c r="I27" s="669">
        <f>F27</f>
        <v>64000</v>
      </c>
      <c r="J27" s="479">
        <f t="shared" si="6"/>
        <v>0</v>
      </c>
      <c r="K27" s="481"/>
      <c r="L27" s="633" t="s">
        <v>660</v>
      </c>
      <c r="M27" s="996">
        <v>64000</v>
      </c>
      <c r="N27" s="1054"/>
      <c r="O27" s="1073">
        <f t="shared" si="3"/>
        <v>0</v>
      </c>
    </row>
    <row r="28" spans="1:17" outlineLevel="1" x14ac:dyDescent="0.35">
      <c r="A28" s="265">
        <v>4045</v>
      </c>
      <c r="B28" s="342" t="s">
        <v>177</v>
      </c>
      <c r="C28" s="481">
        <v>35333</v>
      </c>
      <c r="D28" s="481">
        <v>34493</v>
      </c>
      <c r="E28" s="52">
        <v>30664</v>
      </c>
      <c r="F28" s="777">
        <v>34495.47</v>
      </c>
      <c r="G28" s="777">
        <f t="shared" si="4"/>
        <v>34495.47</v>
      </c>
      <c r="H28" s="479">
        <f t="shared" si="5"/>
        <v>0</v>
      </c>
      <c r="I28" s="669">
        <v>0</v>
      </c>
      <c r="J28" s="479">
        <f t="shared" si="6"/>
        <v>-34495.47</v>
      </c>
      <c r="K28" s="481"/>
      <c r="L28" s="633" t="str">
        <f>L25</f>
        <v xml:space="preserve">forecasted revenues </v>
      </c>
      <c r="M28" s="996">
        <v>20000</v>
      </c>
      <c r="N28" s="1054"/>
      <c r="O28" s="1073">
        <f t="shared" si="3"/>
        <v>20000</v>
      </c>
    </row>
    <row r="29" spans="1:17" outlineLevel="1" x14ac:dyDescent="0.35">
      <c r="A29" s="265">
        <v>4046</v>
      </c>
      <c r="B29" s="342" t="s">
        <v>178</v>
      </c>
      <c r="C29" s="481">
        <v>13780</v>
      </c>
      <c r="D29" s="481">
        <v>13780</v>
      </c>
      <c r="E29" s="52">
        <v>13780</v>
      </c>
      <c r="F29" s="777">
        <v>13780</v>
      </c>
      <c r="G29" s="777">
        <f t="shared" si="4"/>
        <v>13780</v>
      </c>
      <c r="H29" s="479">
        <f t="shared" si="5"/>
        <v>0</v>
      </c>
      <c r="I29" s="669">
        <v>1909.18</v>
      </c>
      <c r="J29" s="479">
        <f t="shared" si="6"/>
        <v>-11870.82</v>
      </c>
      <c r="K29" s="481"/>
      <c r="L29" s="633"/>
      <c r="M29" s="996">
        <v>8000</v>
      </c>
      <c r="N29" s="1054"/>
      <c r="O29" s="1073">
        <f t="shared" si="3"/>
        <v>6090.82</v>
      </c>
    </row>
    <row r="30" spans="1:17" outlineLevel="1" x14ac:dyDescent="0.35">
      <c r="A30" s="265">
        <v>4050</v>
      </c>
      <c r="B30" s="342" t="s">
        <v>179</v>
      </c>
      <c r="C30" s="481">
        <v>12896</v>
      </c>
      <c r="D30" s="481">
        <v>10000</v>
      </c>
      <c r="E30" s="52">
        <v>9500</v>
      </c>
      <c r="F30" s="777">
        <v>10000</v>
      </c>
      <c r="G30" s="777">
        <f t="shared" si="4"/>
        <v>10000</v>
      </c>
      <c r="H30" s="479">
        <f t="shared" si="5"/>
        <v>0</v>
      </c>
      <c r="I30" s="669">
        <v>12930.49</v>
      </c>
      <c r="J30" s="479">
        <f t="shared" si="6"/>
        <v>2930.49</v>
      </c>
      <c r="K30" s="481"/>
      <c r="L30" s="633" t="str">
        <f>L28</f>
        <v xml:space="preserve">forecasted revenues </v>
      </c>
      <c r="M30" s="996">
        <v>12000</v>
      </c>
      <c r="N30" s="1054"/>
      <c r="O30" s="1073">
        <f t="shared" si="3"/>
        <v>-930.48999999999978</v>
      </c>
    </row>
    <row r="31" spans="1:17" outlineLevel="1" x14ac:dyDescent="0.35">
      <c r="A31" s="265">
        <v>4091</v>
      </c>
      <c r="B31" s="342" t="s">
        <v>661</v>
      </c>
      <c r="C31" s="481">
        <v>8840</v>
      </c>
      <c r="D31" s="481">
        <v>8840</v>
      </c>
      <c r="E31" s="52">
        <v>1478.42</v>
      </c>
      <c r="F31" s="777">
        <v>1478.42</v>
      </c>
      <c r="G31" s="777">
        <f t="shared" si="4"/>
        <v>1478.42</v>
      </c>
      <c r="H31" s="479">
        <f t="shared" si="5"/>
        <v>0</v>
      </c>
      <c r="I31" s="669">
        <v>0</v>
      </c>
      <c r="J31" s="479">
        <f t="shared" si="6"/>
        <v>-1478.42</v>
      </c>
      <c r="K31" s="481"/>
      <c r="L31" s="633"/>
      <c r="M31" s="996">
        <v>1478</v>
      </c>
      <c r="N31" s="1054"/>
      <c r="O31" s="1073">
        <f t="shared" si="3"/>
        <v>1478</v>
      </c>
    </row>
    <row r="32" spans="1:17" s="482" customFormat="1" ht="25.5" outlineLevel="1" x14ac:dyDescent="0.35">
      <c r="A32" s="265">
        <v>4160</v>
      </c>
      <c r="B32" s="342" t="s">
        <v>662</v>
      </c>
      <c r="C32" s="481"/>
      <c r="D32" s="481"/>
      <c r="E32" s="52">
        <v>1800</v>
      </c>
      <c r="F32" s="777">
        <v>0</v>
      </c>
      <c r="G32" s="777">
        <f t="shared" si="4"/>
        <v>0</v>
      </c>
      <c r="H32" s="479">
        <f t="shared" si="5"/>
        <v>0</v>
      </c>
      <c r="I32" s="669">
        <v>0</v>
      </c>
      <c r="J32" s="479">
        <f t="shared" si="6"/>
        <v>0</v>
      </c>
      <c r="K32" s="481"/>
      <c r="L32" s="688" t="s">
        <v>663</v>
      </c>
      <c r="M32" s="996">
        <v>2000</v>
      </c>
      <c r="N32" s="1054"/>
      <c r="O32" s="1073">
        <f t="shared" si="3"/>
        <v>2000</v>
      </c>
      <c r="P32" s="980"/>
      <c r="Q32" s="980"/>
    </row>
    <row r="33" spans="1:30" s="482" customFormat="1" hidden="1" outlineLevel="1" x14ac:dyDescent="0.35">
      <c r="A33" s="265">
        <v>4170</v>
      </c>
      <c r="B33" s="342" t="s">
        <v>664</v>
      </c>
      <c r="C33" s="481"/>
      <c r="D33" s="481"/>
      <c r="E33" s="52">
        <v>10454.81</v>
      </c>
      <c r="F33" s="777">
        <v>0</v>
      </c>
      <c r="G33" s="777">
        <f t="shared" si="4"/>
        <v>0</v>
      </c>
      <c r="H33" s="479">
        <f t="shared" si="5"/>
        <v>0</v>
      </c>
      <c r="I33" s="669">
        <v>0</v>
      </c>
      <c r="J33" s="479">
        <f t="shared" si="6"/>
        <v>0</v>
      </c>
      <c r="K33" s="481"/>
      <c r="L33" s="688" t="s">
        <v>665</v>
      </c>
      <c r="M33" s="996">
        <v>0</v>
      </c>
      <c r="N33" s="1054"/>
      <c r="O33" s="1073">
        <f t="shared" si="3"/>
        <v>0</v>
      </c>
      <c r="P33" s="980"/>
      <c r="Q33" s="980"/>
    </row>
    <row r="34" spans="1:30" s="482" customFormat="1" ht="13.9" outlineLevel="1" thickBot="1" x14ac:dyDescent="0.4">
      <c r="A34" s="265">
        <v>4190</v>
      </c>
      <c r="B34" s="342" t="s">
        <v>666</v>
      </c>
      <c r="C34" s="481"/>
      <c r="D34" s="481"/>
      <c r="E34" s="52"/>
      <c r="F34" s="777">
        <v>0</v>
      </c>
      <c r="G34" s="777">
        <v>0</v>
      </c>
      <c r="H34" s="479">
        <f t="shared" si="5"/>
        <v>0</v>
      </c>
      <c r="I34" s="669">
        <v>0</v>
      </c>
      <c r="J34" s="479">
        <f t="shared" si="6"/>
        <v>0</v>
      </c>
      <c r="K34" s="481"/>
      <c r="L34" s="688" t="s">
        <v>667</v>
      </c>
      <c r="M34" s="996">
        <f>25000*1.15</f>
        <v>28749.999999999996</v>
      </c>
      <c r="N34" s="1054"/>
      <c r="O34" s="1073">
        <f t="shared" si="3"/>
        <v>28749.999999999996</v>
      </c>
      <c r="P34" s="980"/>
      <c r="Q34" s="980"/>
    </row>
    <row r="35" spans="1:30" hidden="1" outlineLevel="1" x14ac:dyDescent="0.35">
      <c r="A35" s="265">
        <v>4999</v>
      </c>
      <c r="B35" s="342" t="s">
        <v>668</v>
      </c>
      <c r="C35" s="481">
        <v>23750</v>
      </c>
      <c r="D35" s="481">
        <v>0</v>
      </c>
      <c r="E35" s="120">
        <v>10000</v>
      </c>
      <c r="F35" s="795">
        <v>0</v>
      </c>
      <c r="G35" s="777">
        <f>F35</f>
        <v>0</v>
      </c>
      <c r="H35" s="479">
        <f t="shared" si="5"/>
        <v>0</v>
      </c>
      <c r="I35" s="669">
        <v>0</v>
      </c>
      <c r="J35" s="479">
        <f t="shared" si="6"/>
        <v>0</v>
      </c>
      <c r="K35" s="481"/>
      <c r="L35" s="636" t="s">
        <v>669</v>
      </c>
      <c r="M35" s="996">
        <v>0</v>
      </c>
      <c r="N35" s="1054"/>
      <c r="O35" s="1073">
        <f t="shared" si="3"/>
        <v>0</v>
      </c>
    </row>
    <row r="36" spans="1:30" s="3" customFormat="1" ht="13.9" x14ac:dyDescent="0.4">
      <c r="A36" s="121"/>
      <c r="B36" s="312" t="s">
        <v>654</v>
      </c>
      <c r="C36" s="483">
        <v>181904</v>
      </c>
      <c r="D36" s="483">
        <v>165113</v>
      </c>
      <c r="E36" s="707">
        <f>SUM(E24:E35)</f>
        <v>156564.23000000001</v>
      </c>
      <c r="F36" s="900">
        <f>SUM(F24:F35)</f>
        <v>136753.89000000001</v>
      </c>
      <c r="G36" s="900">
        <f>SUM(G24:G35)</f>
        <v>136753.89000000001</v>
      </c>
      <c r="H36" s="907">
        <f>+G36-F36</f>
        <v>0</v>
      </c>
      <c r="I36" s="699">
        <f>SUM(I24:I35)</f>
        <v>80336.95</v>
      </c>
      <c r="J36" s="901">
        <f>+I36-G36</f>
        <v>-56416.940000000017</v>
      </c>
      <c r="K36" s="486"/>
      <c r="L36" s="687"/>
      <c r="M36" s="998">
        <f>SUM(M24:M35)</f>
        <v>156778</v>
      </c>
      <c r="N36" s="1070"/>
      <c r="O36" s="1071">
        <f t="shared" si="3"/>
        <v>76441.05</v>
      </c>
    </row>
    <row r="37" spans="1:30" ht="13.9" thickBot="1" x14ac:dyDescent="0.4">
      <c r="A37" s="265"/>
      <c r="B37" s="342"/>
      <c r="C37" s="481"/>
      <c r="D37" s="481"/>
      <c r="E37" s="120"/>
      <c r="F37" s="772"/>
      <c r="G37" s="777"/>
      <c r="H37" s="479">
        <f t="shared" si="2"/>
        <v>0</v>
      </c>
      <c r="I37" s="669"/>
      <c r="J37" s="52"/>
      <c r="K37" s="481"/>
      <c r="L37" s="636"/>
      <c r="M37" s="996"/>
      <c r="N37" s="1054"/>
      <c r="O37" s="1073">
        <f t="shared" si="3"/>
        <v>0</v>
      </c>
    </row>
    <row r="38" spans="1:30" s="750" customFormat="1" ht="29.25" customHeight="1" thickBot="1" x14ac:dyDescent="0.45">
      <c r="A38" s="751"/>
      <c r="B38" s="752" t="s">
        <v>670</v>
      </c>
      <c r="C38" s="753">
        <v>1802544</v>
      </c>
      <c r="D38" s="753">
        <v>1960753</v>
      </c>
      <c r="E38" s="754">
        <f>+E21+E36</f>
        <v>1930204.23</v>
      </c>
      <c r="F38" s="754">
        <f>+F21+F36</f>
        <v>1927823.8900000001</v>
      </c>
      <c r="G38" s="908">
        <f>+G21+G36</f>
        <v>1927823.8900000001</v>
      </c>
      <c r="H38" s="908">
        <f>+G38-F38</f>
        <v>0</v>
      </c>
      <c r="I38" s="755">
        <f>+I21+I36</f>
        <v>1728372.95</v>
      </c>
      <c r="J38" s="756">
        <f>+I38-G38</f>
        <v>-199450.94000000018</v>
      </c>
      <c r="K38" s="757"/>
      <c r="L38" s="758"/>
      <c r="M38" s="755">
        <f>+M21+M36</f>
        <v>2087307.74</v>
      </c>
      <c r="N38" s="792"/>
      <c r="O38" s="1074">
        <f>M38-I38</f>
        <v>358934.79000000004</v>
      </c>
    </row>
    <row r="39" spans="1:30" x14ac:dyDescent="0.35">
      <c r="A39" s="265"/>
      <c r="B39" s="139"/>
      <c r="C39" s="484"/>
      <c r="D39" s="484"/>
      <c r="E39" s="484"/>
      <c r="F39" s="484"/>
      <c r="G39" s="484"/>
      <c r="H39" s="484"/>
      <c r="I39" s="510"/>
      <c r="J39" s="510"/>
      <c r="K39" s="510"/>
      <c r="M39" s="510"/>
      <c r="N39" s="510"/>
    </row>
    <row r="40" spans="1:30" ht="13.9" x14ac:dyDescent="0.35">
      <c r="A40" s="1114"/>
      <c r="B40" s="117" t="s">
        <v>671</v>
      </c>
      <c r="C40" s="485"/>
      <c r="D40" s="485"/>
      <c r="E40" s="485"/>
      <c r="F40" s="485"/>
      <c r="G40" s="485"/>
      <c r="H40" s="485"/>
      <c r="I40" s="485"/>
      <c r="J40" s="485"/>
      <c r="K40" s="485"/>
      <c r="L40" s="485"/>
      <c r="M40" s="485"/>
      <c r="N40" s="485"/>
      <c r="O40" s="485"/>
      <c r="P40" s="485"/>
      <c r="Q40" s="485"/>
    </row>
    <row r="41" spans="1:30" x14ac:dyDescent="0.35">
      <c r="A41" s="265"/>
      <c r="B41" s="139"/>
      <c r="C41" s="477"/>
      <c r="D41" s="477"/>
      <c r="E41" s="477"/>
      <c r="F41" s="477"/>
      <c r="G41" s="477"/>
      <c r="H41" s="477"/>
      <c r="I41" s="477"/>
      <c r="J41" s="477"/>
      <c r="K41" s="477"/>
      <c r="M41" s="477"/>
      <c r="N41" s="477"/>
      <c r="O41" s="477"/>
      <c r="P41" s="477"/>
      <c r="Q41" s="477"/>
    </row>
    <row r="42" spans="1:30" ht="13.9" thickBot="1" x14ac:dyDescent="0.4">
      <c r="A42" s="114"/>
      <c r="B42" s="115" t="s">
        <v>672</v>
      </c>
      <c r="C42" s="129"/>
      <c r="D42" s="129"/>
      <c r="E42" s="129"/>
      <c r="F42" s="129"/>
      <c r="G42" s="129"/>
      <c r="H42" s="129"/>
      <c r="I42" s="129"/>
      <c r="J42" s="129"/>
      <c r="K42" s="129"/>
      <c r="L42" s="116"/>
      <c r="M42" s="129"/>
      <c r="N42" s="129"/>
      <c r="O42" s="129"/>
      <c r="P42" s="129"/>
      <c r="Q42" s="129"/>
    </row>
    <row r="43" spans="1:30" outlineLevel="1" x14ac:dyDescent="0.35">
      <c r="A43" s="265">
        <v>5001</v>
      </c>
      <c r="B43" s="139" t="s">
        <v>195</v>
      </c>
      <c r="C43" s="478">
        <v>332280</v>
      </c>
      <c r="D43" s="478">
        <v>338926</v>
      </c>
      <c r="E43" s="53">
        <v>303868.15430399997</v>
      </c>
      <c r="F43" s="925">
        <v>254925</v>
      </c>
      <c r="G43" s="777">
        <f>F43</f>
        <v>254925</v>
      </c>
      <c r="H43" s="479">
        <f>+G43-F43</f>
        <v>0</v>
      </c>
      <c r="I43" s="669">
        <v>254924.9</v>
      </c>
      <c r="J43" s="479">
        <f>+I43-G43</f>
        <v>-0.10000000000582077</v>
      </c>
      <c r="K43" s="481"/>
      <c r="L43" s="633" t="str">
        <f>L44</f>
        <v>Increase with the presence of a sustainability coordinator</v>
      </c>
      <c r="M43" s="1244">
        <v>318324.90000000002</v>
      </c>
      <c r="N43" s="1054"/>
      <c r="O43" s="1073">
        <f t="shared" ref="O43" si="7">M43-I43</f>
        <v>63400.000000000029</v>
      </c>
    </row>
    <row r="44" spans="1:30" ht="13.9" outlineLevel="1" x14ac:dyDescent="0.4">
      <c r="A44" s="265">
        <v>5002</v>
      </c>
      <c r="B44" s="139" t="s">
        <v>196</v>
      </c>
      <c r="C44" s="479">
        <v>32144.07</v>
      </c>
      <c r="D44" s="479">
        <v>33146.932906438655</v>
      </c>
      <c r="E44" s="53">
        <v>30978.124599786235</v>
      </c>
      <c r="F44" s="925" t="e">
        <f>+#REF!</f>
        <v>#REF!</v>
      </c>
      <c r="G44" s="777" t="e">
        <f t="shared" ref="G44:G51" si="8">F44</f>
        <v>#REF!</v>
      </c>
      <c r="H44" s="479" t="e">
        <f t="shared" ref="H44:H55" si="9">+F44-G44</f>
        <v>#REF!</v>
      </c>
      <c r="I44" s="669">
        <v>28177.45</v>
      </c>
      <c r="J44" s="479" t="e">
        <f t="shared" ref="J44:J55" si="10">+I44-G44</f>
        <v>#REF!</v>
      </c>
      <c r="K44" s="481"/>
      <c r="L44" s="633" t="s">
        <v>673</v>
      </c>
      <c r="M44" s="1038">
        <v>36440</v>
      </c>
      <c r="N44" s="1054"/>
      <c r="O44" s="1073">
        <f>M45-I44</f>
        <v>-3177.4500000000007</v>
      </c>
      <c r="P44" s="168"/>
    </row>
    <row r="45" spans="1:30" outlineLevel="1" x14ac:dyDescent="0.35">
      <c r="A45" s="265">
        <v>5006</v>
      </c>
      <c r="B45" s="139" t="s">
        <v>198</v>
      </c>
      <c r="C45" s="479">
        <v>27364.080000000002</v>
      </c>
      <c r="D45" s="479">
        <v>28332.695039999995</v>
      </c>
      <c r="E45" s="53">
        <v>26561.901599999997</v>
      </c>
      <c r="F45" s="925" t="e">
        <f>+#REF!</f>
        <v>#REF!</v>
      </c>
      <c r="G45" s="777" t="e">
        <f t="shared" si="8"/>
        <v>#REF!</v>
      </c>
      <c r="H45" s="479" t="e">
        <f t="shared" si="9"/>
        <v>#REF!</v>
      </c>
      <c r="I45" s="669">
        <v>23789</v>
      </c>
      <c r="J45" s="479" t="e">
        <f t="shared" si="10"/>
        <v>#REF!</v>
      </c>
      <c r="K45" s="481"/>
      <c r="L45" s="633" t="str">
        <f>L44</f>
        <v>Increase with the presence of a sustainability coordinator</v>
      </c>
      <c r="M45" s="1038">
        <v>25000</v>
      </c>
      <c r="N45" s="1054"/>
      <c r="O45" s="1073">
        <f>M45-I45</f>
        <v>1211</v>
      </c>
      <c r="P45" s="146" t="s">
        <v>674</v>
      </c>
    </row>
    <row r="46" spans="1:30" outlineLevel="1" x14ac:dyDescent="0.35">
      <c r="A46" s="265">
        <v>5010</v>
      </c>
      <c r="B46" s="139" t="s">
        <v>199</v>
      </c>
      <c r="C46" s="479">
        <v>625</v>
      </c>
      <c r="D46" s="479">
        <v>500</v>
      </c>
      <c r="E46" s="53">
        <v>500</v>
      </c>
      <c r="F46" s="925">
        <v>700</v>
      </c>
      <c r="G46" s="777">
        <f>I46</f>
        <v>259.99</v>
      </c>
      <c r="H46" s="479">
        <f t="shared" si="9"/>
        <v>440.01</v>
      </c>
      <c r="I46" s="669">
        <v>259.99</v>
      </c>
      <c r="J46" s="479">
        <f t="shared" si="10"/>
        <v>0</v>
      </c>
      <c r="K46" s="481"/>
      <c r="L46" s="939" t="s">
        <v>675</v>
      </c>
      <c r="M46" s="1183">
        <v>400</v>
      </c>
      <c r="N46" s="1054"/>
      <c r="O46" s="1073">
        <f t="shared" ref="O46:O107" si="11">M46-I46</f>
        <v>140.01</v>
      </c>
      <c r="P46" s="1013" t="s">
        <v>676</v>
      </c>
      <c r="Q46" s="1013"/>
      <c r="R46" s="1013"/>
      <c r="S46" s="1013"/>
      <c r="T46" s="1013"/>
      <c r="U46" s="1013"/>
      <c r="V46" s="1013"/>
      <c r="W46" s="1013"/>
      <c r="X46" s="1013"/>
      <c r="Y46" s="1013"/>
      <c r="Z46" s="1013"/>
      <c r="AA46" s="1013"/>
      <c r="AB46" s="1013"/>
      <c r="AC46" s="1013"/>
      <c r="AD46" s="1013"/>
    </row>
    <row r="47" spans="1:30" outlineLevel="1" x14ac:dyDescent="0.35">
      <c r="A47" s="265">
        <v>5011</v>
      </c>
      <c r="B47" s="275" t="s">
        <v>200</v>
      </c>
      <c r="C47" s="479">
        <v>625</v>
      </c>
      <c r="D47" s="479">
        <v>500</v>
      </c>
      <c r="E47" s="53">
        <v>500</v>
      </c>
      <c r="F47" s="925">
        <v>700</v>
      </c>
      <c r="G47" s="777">
        <v>0</v>
      </c>
      <c r="H47" s="479">
        <f t="shared" si="9"/>
        <v>700</v>
      </c>
      <c r="I47" s="669">
        <v>0</v>
      </c>
      <c r="J47" s="479">
        <f t="shared" si="10"/>
        <v>0</v>
      </c>
      <c r="K47" s="481"/>
      <c r="L47" s="939" t="s">
        <v>677</v>
      </c>
      <c r="M47" s="1183">
        <v>400</v>
      </c>
      <c r="N47" s="1054"/>
      <c r="O47" s="1073">
        <f t="shared" si="11"/>
        <v>400</v>
      </c>
      <c r="P47" s="1013" t="s">
        <v>676</v>
      </c>
      <c r="Q47" s="1013"/>
      <c r="R47" s="1013"/>
      <c r="S47" s="1013"/>
      <c r="T47" s="1013"/>
      <c r="U47" s="1013"/>
      <c r="V47" s="1013"/>
      <c r="W47" s="1013"/>
      <c r="X47" s="1013"/>
      <c r="Y47" s="1013"/>
      <c r="Z47" s="1013"/>
      <c r="AA47" s="1013"/>
      <c r="AB47" s="1013"/>
      <c r="AC47" s="1013"/>
      <c r="AD47" s="1013"/>
    </row>
    <row r="48" spans="1:30" outlineLevel="1" x14ac:dyDescent="0.35">
      <c r="A48" s="265">
        <v>5013</v>
      </c>
      <c r="B48" s="139" t="s">
        <v>202</v>
      </c>
      <c r="C48" s="479">
        <v>625</v>
      </c>
      <c r="D48" s="479">
        <v>500</v>
      </c>
      <c r="E48" s="53">
        <v>500</v>
      </c>
      <c r="F48" s="925">
        <v>700</v>
      </c>
      <c r="G48" s="777">
        <f t="shared" si="8"/>
        <v>700</v>
      </c>
      <c r="H48" s="479">
        <f t="shared" si="9"/>
        <v>0</v>
      </c>
      <c r="I48" s="690">
        <v>700</v>
      </c>
      <c r="J48" s="479">
        <f t="shared" si="10"/>
        <v>0</v>
      </c>
      <c r="K48" s="481"/>
      <c r="L48" s="939" t="s">
        <v>677</v>
      </c>
      <c r="M48" s="1183">
        <v>400</v>
      </c>
      <c r="N48" s="1055"/>
      <c r="O48" s="1073">
        <f t="shared" si="11"/>
        <v>-300</v>
      </c>
      <c r="P48" s="1013" t="s">
        <v>676</v>
      </c>
      <c r="Q48" s="1013"/>
      <c r="R48" s="1013"/>
      <c r="S48" s="1013"/>
      <c r="T48" s="1013"/>
      <c r="U48" s="1013"/>
      <c r="V48" s="1013"/>
      <c r="W48" s="1013"/>
      <c r="X48" s="1013"/>
      <c r="Y48" s="1013"/>
      <c r="Z48" s="1013"/>
      <c r="AA48" s="1013"/>
      <c r="AB48" s="1013"/>
      <c r="AC48" s="1013"/>
      <c r="AD48" s="1013"/>
    </row>
    <row r="49" spans="1:30" ht="19.5" customHeight="1" outlineLevel="1" x14ac:dyDescent="0.35">
      <c r="A49" s="265">
        <v>5014</v>
      </c>
      <c r="B49" s="139" t="s">
        <v>203</v>
      </c>
      <c r="C49" s="479">
        <v>625</v>
      </c>
      <c r="D49" s="479">
        <v>500</v>
      </c>
      <c r="E49" s="53">
        <v>500</v>
      </c>
      <c r="F49" s="925">
        <v>700</v>
      </c>
      <c r="G49" s="777">
        <f t="shared" si="8"/>
        <v>700</v>
      </c>
      <c r="H49" s="479">
        <f t="shared" si="9"/>
        <v>0</v>
      </c>
      <c r="I49" s="690">
        <v>700</v>
      </c>
      <c r="J49" s="479">
        <f t="shared" si="10"/>
        <v>0</v>
      </c>
      <c r="K49" s="481"/>
      <c r="L49" s="939" t="s">
        <v>677</v>
      </c>
      <c r="M49" s="1183">
        <v>400</v>
      </c>
      <c r="N49" s="1055"/>
      <c r="O49" s="1073">
        <f t="shared" si="11"/>
        <v>-300</v>
      </c>
      <c r="P49" s="1013" t="s">
        <v>676</v>
      </c>
      <c r="Q49" s="1013"/>
      <c r="R49" s="1013"/>
      <c r="S49" s="1013"/>
      <c r="T49" s="1013"/>
      <c r="U49" s="1013"/>
      <c r="V49" s="1013"/>
      <c r="W49" s="1013"/>
      <c r="X49" s="1013"/>
      <c r="Y49" s="1013"/>
      <c r="Z49" s="1013"/>
      <c r="AA49" s="1013"/>
      <c r="AB49" s="1013"/>
      <c r="AC49" s="1013"/>
      <c r="AD49" s="1013"/>
    </row>
    <row r="50" spans="1:30" ht="18.399999999999999" customHeight="1" outlineLevel="1" x14ac:dyDescent="0.35">
      <c r="A50" s="265">
        <v>5020</v>
      </c>
      <c r="B50" s="139" t="s">
        <v>206</v>
      </c>
      <c r="C50" s="479">
        <v>625</v>
      </c>
      <c r="D50" s="479">
        <v>500</v>
      </c>
      <c r="E50" s="53">
        <v>500</v>
      </c>
      <c r="F50" s="925">
        <v>700</v>
      </c>
      <c r="G50" s="777">
        <f t="shared" si="8"/>
        <v>700</v>
      </c>
      <c r="H50" s="479">
        <f t="shared" si="9"/>
        <v>0</v>
      </c>
      <c r="I50" s="669">
        <v>0</v>
      </c>
      <c r="J50" s="479">
        <f t="shared" si="10"/>
        <v>-700</v>
      </c>
      <c r="K50" s="481"/>
      <c r="L50" s="939" t="s">
        <v>677</v>
      </c>
      <c r="M50" s="1183">
        <v>400</v>
      </c>
      <c r="N50" s="1054"/>
      <c r="O50" s="1073">
        <f t="shared" si="11"/>
        <v>400</v>
      </c>
      <c r="P50" s="1013" t="s">
        <v>676</v>
      </c>
      <c r="Q50" s="1013"/>
      <c r="R50" s="1013"/>
      <c r="S50" s="1013"/>
      <c r="T50" s="1013"/>
      <c r="U50" s="1013"/>
      <c r="V50" s="1013"/>
      <c r="W50" s="1013"/>
      <c r="X50" s="1013"/>
      <c r="Y50" s="1013"/>
      <c r="Z50" s="1013"/>
      <c r="AA50" s="1013"/>
      <c r="AB50" s="1013"/>
      <c r="AC50" s="1013"/>
      <c r="AD50" s="1013"/>
    </row>
    <row r="51" spans="1:30" outlineLevel="1" x14ac:dyDescent="0.35">
      <c r="A51" s="265">
        <v>5021</v>
      </c>
      <c r="B51" s="139" t="s">
        <v>207</v>
      </c>
      <c r="C51" s="479">
        <v>625</v>
      </c>
      <c r="D51" s="479">
        <v>500</v>
      </c>
      <c r="E51" s="53">
        <v>500</v>
      </c>
      <c r="F51" s="925">
        <v>700</v>
      </c>
      <c r="G51" s="777">
        <f t="shared" si="8"/>
        <v>700</v>
      </c>
      <c r="H51" s="479">
        <f t="shared" si="9"/>
        <v>0</v>
      </c>
      <c r="I51" s="669">
        <v>0</v>
      </c>
      <c r="J51" s="479">
        <f t="shared" si="10"/>
        <v>-700</v>
      </c>
      <c r="K51" s="481"/>
      <c r="L51" s="939" t="s">
        <v>677</v>
      </c>
      <c r="M51" s="1183">
        <v>400</v>
      </c>
      <c r="N51" s="1054"/>
      <c r="O51" s="1073">
        <f t="shared" si="11"/>
        <v>400</v>
      </c>
      <c r="P51" s="1013" t="s">
        <v>676</v>
      </c>
      <c r="Q51" s="1013"/>
      <c r="R51" s="1013"/>
      <c r="S51" s="1013"/>
      <c r="T51" s="1013"/>
      <c r="U51" s="1013"/>
      <c r="V51" s="1013"/>
      <c r="W51" s="1013"/>
      <c r="X51" s="1013"/>
      <c r="Y51" s="1013"/>
      <c r="Z51" s="1013"/>
      <c r="AA51" s="1013"/>
      <c r="AB51" s="1013"/>
      <c r="AC51" s="1013"/>
      <c r="AD51" s="1013"/>
    </row>
    <row r="52" spans="1:30" ht="20.45" customHeight="1" outlineLevel="1" x14ac:dyDescent="0.35">
      <c r="A52" s="265">
        <v>5022</v>
      </c>
      <c r="B52" s="139" t="s">
        <v>208</v>
      </c>
      <c r="C52" s="479">
        <v>625</v>
      </c>
      <c r="D52" s="479">
        <v>500</v>
      </c>
      <c r="E52" s="53">
        <v>500</v>
      </c>
      <c r="F52" s="925">
        <v>700</v>
      </c>
      <c r="G52" s="777">
        <f>I52</f>
        <v>700</v>
      </c>
      <c r="H52" s="479">
        <f t="shared" si="9"/>
        <v>0</v>
      </c>
      <c r="I52" s="669">
        <v>700</v>
      </c>
      <c r="J52" s="479">
        <f t="shared" si="10"/>
        <v>0</v>
      </c>
      <c r="K52" s="481"/>
      <c r="L52" s="939" t="s">
        <v>677</v>
      </c>
      <c r="M52" s="1183">
        <v>400</v>
      </c>
      <c r="N52" s="1054"/>
      <c r="O52" s="1073">
        <f t="shared" si="11"/>
        <v>-300</v>
      </c>
      <c r="P52" s="1013" t="s">
        <v>676</v>
      </c>
      <c r="Q52" s="1013"/>
      <c r="R52" s="1013"/>
      <c r="S52" s="1013"/>
      <c r="T52" s="1013"/>
      <c r="U52" s="1013"/>
      <c r="V52" s="1013"/>
      <c r="W52" s="1013"/>
      <c r="X52" s="1013"/>
      <c r="Y52" s="1013"/>
      <c r="Z52" s="1013"/>
      <c r="AA52" s="1013"/>
      <c r="AB52" s="1013"/>
      <c r="AC52" s="1013"/>
      <c r="AD52" s="1013"/>
    </row>
    <row r="53" spans="1:30" ht="16.5" customHeight="1" outlineLevel="1" x14ac:dyDescent="0.35">
      <c r="A53" s="265">
        <v>5023</v>
      </c>
      <c r="B53" s="139" t="s">
        <v>209</v>
      </c>
      <c r="C53" s="479">
        <v>625</v>
      </c>
      <c r="D53" s="479">
        <v>500</v>
      </c>
      <c r="E53" s="53">
        <v>500</v>
      </c>
      <c r="F53" s="925">
        <v>700</v>
      </c>
      <c r="G53" s="777">
        <v>400</v>
      </c>
      <c r="H53" s="479">
        <f t="shared" si="9"/>
        <v>300</v>
      </c>
      <c r="I53" s="669">
        <v>114.94</v>
      </c>
      <c r="J53" s="479">
        <f t="shared" si="10"/>
        <v>-285.06</v>
      </c>
      <c r="K53" s="481"/>
      <c r="L53" s="939" t="s">
        <v>678</v>
      </c>
      <c r="M53" s="1183">
        <v>400</v>
      </c>
      <c r="N53" s="1054"/>
      <c r="O53" s="1073">
        <f t="shared" si="11"/>
        <v>285.06</v>
      </c>
      <c r="P53" s="1013" t="s">
        <v>676</v>
      </c>
      <c r="Q53" s="1013"/>
      <c r="R53" s="1013"/>
      <c r="S53" s="1013"/>
      <c r="T53" s="1013"/>
      <c r="U53" s="1013"/>
      <c r="V53" s="1013"/>
      <c r="W53" s="1013"/>
      <c r="X53" s="1013"/>
      <c r="Y53" s="1013"/>
      <c r="Z53" s="1013"/>
      <c r="AA53" s="1013"/>
      <c r="AB53" s="1013"/>
      <c r="AC53" s="1013"/>
      <c r="AD53" s="1013"/>
    </row>
    <row r="54" spans="1:30" outlineLevel="1" x14ac:dyDescent="0.35">
      <c r="A54" s="265">
        <v>5025</v>
      </c>
      <c r="B54" s="139" t="s">
        <v>211</v>
      </c>
      <c r="C54" s="479">
        <v>3200</v>
      </c>
      <c r="D54" s="479">
        <v>3200</v>
      </c>
      <c r="E54" s="53">
        <v>3000</v>
      </c>
      <c r="F54" s="925">
        <f>3200</f>
        <v>3200</v>
      </c>
      <c r="G54" s="777">
        <f>F54+300+700+440.01+306.93</f>
        <v>4946.9400000000005</v>
      </c>
      <c r="H54" s="479">
        <f t="shared" si="9"/>
        <v>-1746.9400000000005</v>
      </c>
      <c r="I54" s="691">
        <v>4588.26</v>
      </c>
      <c r="J54" s="479">
        <f t="shared" si="10"/>
        <v>-358.68000000000029</v>
      </c>
      <c r="K54" s="481"/>
      <c r="L54" s="633" t="s">
        <v>679</v>
      </c>
      <c r="M54" s="1000">
        <f>8*800</f>
        <v>6400</v>
      </c>
      <c r="N54" s="1056"/>
      <c r="O54" s="1073">
        <f t="shared" si="11"/>
        <v>1811.7399999999998</v>
      </c>
      <c r="P54" s="146" t="s">
        <v>680</v>
      </c>
    </row>
    <row r="55" spans="1:30" ht="13.9" outlineLevel="1" thickBot="1" x14ac:dyDescent="0.4">
      <c r="A55" s="265">
        <v>5110</v>
      </c>
      <c r="B55" s="139" t="s">
        <v>216</v>
      </c>
      <c r="C55" s="479">
        <v>1388</v>
      </c>
      <c r="D55" s="479">
        <v>1500</v>
      </c>
      <c r="E55" s="53">
        <v>1500</v>
      </c>
      <c r="F55" s="925">
        <v>1000</v>
      </c>
      <c r="G55" s="777">
        <f>I55</f>
        <v>1283.1300000000001</v>
      </c>
      <c r="H55" s="479">
        <f t="shared" si="9"/>
        <v>-283.13000000000011</v>
      </c>
      <c r="I55" s="692">
        <v>1283.1300000000001</v>
      </c>
      <c r="J55" s="479">
        <f t="shared" si="10"/>
        <v>0</v>
      </c>
      <c r="K55" s="635"/>
      <c r="L55" s="636" t="s">
        <v>681</v>
      </c>
      <c r="M55" s="1001">
        <v>1500</v>
      </c>
      <c r="N55" s="1056"/>
      <c r="O55" s="1073">
        <f t="shared" si="11"/>
        <v>216.86999999999989</v>
      </c>
    </row>
    <row r="56" spans="1:30" s="3" customFormat="1" ht="13.9" x14ac:dyDescent="0.4">
      <c r="A56" s="121"/>
      <c r="B56" s="122" t="s">
        <v>654</v>
      </c>
      <c r="C56" s="483">
        <v>401376.15</v>
      </c>
      <c r="D56" s="483">
        <v>409105.62794643868</v>
      </c>
      <c r="E56" s="123">
        <f>SUM(E43:E55)</f>
        <v>369908.18050378619</v>
      </c>
      <c r="F56" s="796" t="e">
        <f>SUM(F43:F55)</f>
        <v>#REF!</v>
      </c>
      <c r="G56" s="796" t="e">
        <f>SUM(G43:G55)</f>
        <v>#REF!</v>
      </c>
      <c r="H56" s="901" t="e">
        <f>+F56-G56</f>
        <v>#REF!</v>
      </c>
      <c r="I56" s="674">
        <f>SUM(I43:I55)</f>
        <v>315237.67</v>
      </c>
      <c r="J56" s="901" t="e">
        <f>+I56-G56</f>
        <v>#REF!</v>
      </c>
      <c r="K56" s="515"/>
      <c r="L56" s="967"/>
      <c r="M56" s="1002">
        <f>SUM(M43:M55)</f>
        <v>390864.9</v>
      </c>
      <c r="N56" s="1070"/>
      <c r="O56" s="1071">
        <f t="shared" si="11"/>
        <v>75627.23000000004</v>
      </c>
      <c r="P56" s="981"/>
      <c r="Q56" s="981"/>
    </row>
    <row r="57" spans="1:30" ht="13.9" thickBot="1" x14ac:dyDescent="0.4">
      <c r="A57" s="265"/>
      <c r="B57" s="139"/>
      <c r="C57" s="480"/>
      <c r="D57" s="480"/>
      <c r="E57" s="120"/>
      <c r="F57" s="772"/>
      <c r="G57" s="795"/>
      <c r="H57" s="479">
        <f t="shared" ref="H57" si="12">+F57-E57</f>
        <v>0</v>
      </c>
      <c r="I57" s="669"/>
      <c r="J57" s="707"/>
      <c r="K57" s="481"/>
      <c r="L57" s="633"/>
      <c r="M57" s="996"/>
      <c r="N57" s="1072"/>
      <c r="O57" s="1076"/>
    </row>
    <row r="58" spans="1:30" ht="13.9" thickBot="1" x14ac:dyDescent="0.4">
      <c r="A58" s="114"/>
      <c r="B58" s="115" t="s">
        <v>682</v>
      </c>
      <c r="C58" s="116"/>
      <c r="D58" s="116"/>
      <c r="E58" s="116"/>
      <c r="F58" s="116"/>
      <c r="G58" s="116"/>
      <c r="H58" s="116"/>
      <c r="I58" s="116"/>
      <c r="J58" s="116"/>
      <c r="K58" s="116"/>
      <c r="L58" s="116"/>
      <c r="M58" s="116"/>
      <c r="N58" s="116"/>
      <c r="O58" s="116"/>
      <c r="P58" s="116"/>
      <c r="Q58" s="116"/>
    </row>
    <row r="59" spans="1:30" outlineLevel="1" x14ac:dyDescent="0.35">
      <c r="A59" s="265">
        <v>5100</v>
      </c>
      <c r="B59" s="276" t="s">
        <v>212</v>
      </c>
      <c r="C59" s="481">
        <v>4950</v>
      </c>
      <c r="D59" s="481">
        <v>5000</v>
      </c>
      <c r="E59" s="52">
        <v>3500</v>
      </c>
      <c r="F59" s="777">
        <v>5000</v>
      </c>
      <c r="G59" s="777">
        <f>F59</f>
        <v>5000</v>
      </c>
      <c r="H59" s="479">
        <f>+G59-F59</f>
        <v>0</v>
      </c>
      <c r="I59" s="943">
        <v>8090.25</v>
      </c>
      <c r="J59" s="479">
        <f>+I59-G59</f>
        <v>3090.25</v>
      </c>
      <c r="K59" s="481"/>
      <c r="L59" s="633" t="s">
        <v>683</v>
      </c>
      <c r="M59" s="1003">
        <v>5000</v>
      </c>
      <c r="N59" s="1057"/>
      <c r="O59" s="1071">
        <f t="shared" si="11"/>
        <v>-3090.25</v>
      </c>
      <c r="P59" s="1315" t="s">
        <v>683</v>
      </c>
    </row>
    <row r="60" spans="1:30" outlineLevel="1" x14ac:dyDescent="0.35">
      <c r="A60" s="265">
        <v>5101</v>
      </c>
      <c r="B60" s="271" t="s">
        <v>213</v>
      </c>
      <c r="C60" s="481">
        <v>2100</v>
      </c>
      <c r="D60" s="481">
        <v>2100</v>
      </c>
      <c r="E60" s="52">
        <v>2100</v>
      </c>
      <c r="F60" s="777">
        <v>2100</v>
      </c>
      <c r="G60" s="777">
        <f>F60</f>
        <v>2100</v>
      </c>
      <c r="H60" s="479">
        <f t="shared" ref="H60:H71" si="13">+G60-F60</f>
        <v>0</v>
      </c>
      <c r="I60" s="943">
        <v>4291.6000000000004</v>
      </c>
      <c r="J60" s="479">
        <f t="shared" ref="J60:J70" si="14">+I60-G60</f>
        <v>2191.6000000000004</v>
      </c>
      <c r="K60" s="481"/>
      <c r="L60" s="633" t="str">
        <f>L59</f>
        <v>Budgeted same from last fiscal year, actuals depend on how many meetings council will have this year</v>
      </c>
      <c r="M60" s="1003">
        <v>2100</v>
      </c>
      <c r="N60" s="1057"/>
      <c r="O60" s="1073">
        <f t="shared" si="11"/>
        <v>-2191.6000000000004</v>
      </c>
      <c r="P60" s="1315" t="s">
        <v>683</v>
      </c>
    </row>
    <row r="61" spans="1:30" outlineLevel="1" x14ac:dyDescent="0.35">
      <c r="A61" s="265">
        <v>5105</v>
      </c>
      <c r="B61" s="271" t="s">
        <v>214</v>
      </c>
      <c r="C61" s="481">
        <v>1600</v>
      </c>
      <c r="D61" s="481">
        <v>500</v>
      </c>
      <c r="E61" s="52">
        <v>500</v>
      </c>
      <c r="F61" s="777">
        <v>500</v>
      </c>
      <c r="G61" s="777">
        <f>F61</f>
        <v>500</v>
      </c>
      <c r="H61" s="479">
        <f t="shared" si="13"/>
        <v>0</v>
      </c>
      <c r="I61" s="944">
        <v>0</v>
      </c>
      <c r="J61" s="479">
        <f t="shared" si="14"/>
        <v>-500</v>
      </c>
      <c r="K61" s="481"/>
      <c r="L61" s="633" t="s">
        <v>684</v>
      </c>
      <c r="M61" s="1004">
        <v>500</v>
      </c>
      <c r="N61" s="1058"/>
      <c r="O61" s="1073">
        <f t="shared" si="11"/>
        <v>500</v>
      </c>
      <c r="P61" s="146" t="s">
        <v>685</v>
      </c>
    </row>
    <row r="62" spans="1:30" outlineLevel="1" x14ac:dyDescent="0.35">
      <c r="A62" s="265">
        <v>5106</v>
      </c>
      <c r="B62" s="271" t="s">
        <v>215</v>
      </c>
      <c r="C62" s="481">
        <v>3200</v>
      </c>
      <c r="D62" s="481">
        <v>4500</v>
      </c>
      <c r="E62" s="52">
        <v>3000</v>
      </c>
      <c r="F62" s="777">
        <v>1500</v>
      </c>
      <c r="G62" s="777">
        <v>0</v>
      </c>
      <c r="H62" s="479">
        <f t="shared" si="13"/>
        <v>-1500</v>
      </c>
      <c r="I62" s="944">
        <v>0</v>
      </c>
      <c r="J62" s="479">
        <f t="shared" si="14"/>
        <v>0</v>
      </c>
      <c r="K62" s="481"/>
      <c r="L62" s="633" t="s">
        <v>686</v>
      </c>
      <c r="M62" s="1004">
        <v>750</v>
      </c>
      <c r="N62" s="1058"/>
      <c r="O62" s="1073">
        <f t="shared" si="11"/>
        <v>750</v>
      </c>
      <c r="P62" s="146" t="s">
        <v>685</v>
      </c>
    </row>
    <row r="63" spans="1:30" outlineLevel="1" x14ac:dyDescent="0.35">
      <c r="A63" s="265">
        <v>5119</v>
      </c>
      <c r="B63" s="271" t="s">
        <v>687</v>
      </c>
      <c r="C63" s="481">
        <v>0</v>
      </c>
      <c r="D63" s="481">
        <v>2600</v>
      </c>
      <c r="E63" s="52">
        <v>2600</v>
      </c>
      <c r="F63" s="777">
        <v>1500</v>
      </c>
      <c r="G63" s="777">
        <v>600</v>
      </c>
      <c r="H63" s="479">
        <f t="shared" si="13"/>
        <v>-900</v>
      </c>
      <c r="I63" s="943">
        <v>158.19999999999999</v>
      </c>
      <c r="J63" s="479">
        <f t="shared" si="14"/>
        <v>-441.8</v>
      </c>
      <c r="K63" s="481"/>
      <c r="L63" s="633" t="str">
        <f>L62</f>
        <v>decrease due to council meetings being online (zoom)</v>
      </c>
      <c r="M63" s="1003">
        <v>250</v>
      </c>
      <c r="N63" s="1057"/>
      <c r="O63" s="1073">
        <f t="shared" si="11"/>
        <v>91.800000000000011</v>
      </c>
    </row>
    <row r="64" spans="1:30" outlineLevel="1" x14ac:dyDescent="0.35">
      <c r="A64" s="265">
        <v>5115</v>
      </c>
      <c r="B64" s="271" t="s">
        <v>218</v>
      </c>
      <c r="C64" s="481">
        <v>3200</v>
      </c>
      <c r="D64" s="481">
        <v>5000</v>
      </c>
      <c r="E64" s="52">
        <v>4046</v>
      </c>
      <c r="F64" s="777">
        <f>E64*0.3</f>
        <v>1213.8</v>
      </c>
      <c r="G64" s="777">
        <v>0</v>
      </c>
      <c r="H64" s="479">
        <f t="shared" si="13"/>
        <v>-1213.8</v>
      </c>
      <c r="I64" s="944">
        <v>0</v>
      </c>
      <c r="J64" s="479">
        <f t="shared" si="14"/>
        <v>0</v>
      </c>
      <c r="K64" s="481"/>
      <c r="L64" s="633" t="str">
        <f>L63</f>
        <v>decrease due to council meetings being online (zoom)</v>
      </c>
      <c r="M64" s="1004">
        <v>1000</v>
      </c>
      <c r="N64" s="1058"/>
      <c r="O64" s="1073">
        <f t="shared" si="11"/>
        <v>1000</v>
      </c>
      <c r="P64" s="146" t="s">
        <v>688</v>
      </c>
    </row>
    <row r="65" spans="1:17" outlineLevel="1" x14ac:dyDescent="0.35">
      <c r="A65" s="265">
        <v>5117</v>
      </c>
      <c r="B65" s="271" t="s">
        <v>219</v>
      </c>
      <c r="C65" s="481">
        <v>2200</v>
      </c>
      <c r="D65" s="481">
        <v>750</v>
      </c>
      <c r="E65" s="52">
        <v>150</v>
      </c>
      <c r="F65" s="777">
        <v>300</v>
      </c>
      <c r="G65" s="777">
        <f>F65</f>
        <v>300</v>
      </c>
      <c r="H65" s="479">
        <f t="shared" si="13"/>
        <v>0</v>
      </c>
      <c r="I65" s="943">
        <v>850</v>
      </c>
      <c r="J65" s="479">
        <f t="shared" si="14"/>
        <v>550</v>
      </c>
      <c r="K65" s="481"/>
      <c r="L65" s="633"/>
      <c r="M65" s="1003">
        <v>1500</v>
      </c>
      <c r="N65" s="1057"/>
      <c r="O65" s="1073">
        <f t="shared" si="11"/>
        <v>650</v>
      </c>
      <c r="P65" s="146" t="s">
        <v>689</v>
      </c>
    </row>
    <row r="66" spans="1:17" outlineLevel="1" x14ac:dyDescent="0.35">
      <c r="A66" s="265">
        <v>5118</v>
      </c>
      <c r="B66" s="271" t="s">
        <v>690</v>
      </c>
      <c r="C66" s="481">
        <v>400</v>
      </c>
      <c r="D66" s="481">
        <v>400</v>
      </c>
      <c r="E66" s="52">
        <v>300</v>
      </c>
      <c r="F66" s="777">
        <v>150</v>
      </c>
      <c r="G66" s="777">
        <v>0</v>
      </c>
      <c r="H66" s="479">
        <f t="shared" si="13"/>
        <v>-150</v>
      </c>
      <c r="I66" s="944">
        <v>0</v>
      </c>
      <c r="J66" s="479">
        <f t="shared" si="14"/>
        <v>0</v>
      </c>
      <c r="K66" s="481"/>
      <c r="L66" s="633" t="str">
        <f>L64</f>
        <v>decrease due to council meetings being online (zoom)</v>
      </c>
      <c r="M66" s="1004">
        <v>150</v>
      </c>
      <c r="N66" s="1058"/>
      <c r="O66" s="1073">
        <f t="shared" si="11"/>
        <v>150</v>
      </c>
    </row>
    <row r="67" spans="1:17" outlineLevel="1" x14ac:dyDescent="0.35">
      <c r="A67" s="265">
        <v>5120</v>
      </c>
      <c r="B67" s="271" t="s">
        <v>221</v>
      </c>
      <c r="C67" s="481">
        <v>2500</v>
      </c>
      <c r="D67" s="481">
        <v>2500</v>
      </c>
      <c r="E67" s="52">
        <v>2500</v>
      </c>
      <c r="F67" s="777">
        <v>5000</v>
      </c>
      <c r="G67" s="777">
        <f>F67</f>
        <v>5000</v>
      </c>
      <c r="H67" s="479">
        <f t="shared" si="13"/>
        <v>0</v>
      </c>
      <c r="I67" s="943">
        <v>4095.99</v>
      </c>
      <c r="J67" s="479">
        <f t="shared" si="14"/>
        <v>-904.01000000000022</v>
      </c>
      <c r="K67" s="481" t="s">
        <v>691</v>
      </c>
      <c r="L67" s="633" t="s">
        <v>692</v>
      </c>
      <c r="M67" s="1003">
        <v>5000</v>
      </c>
      <c r="N67" s="1057"/>
      <c r="O67" s="1073">
        <f t="shared" si="11"/>
        <v>904.01000000000022</v>
      </c>
      <c r="P67" s="146" t="s">
        <v>693</v>
      </c>
    </row>
    <row r="68" spans="1:17" outlineLevel="1" x14ac:dyDescent="0.35">
      <c r="A68" s="265">
        <v>5121</v>
      </c>
      <c r="B68" s="271" t="s">
        <v>694</v>
      </c>
      <c r="C68" s="481"/>
      <c r="D68" s="481">
        <v>0</v>
      </c>
      <c r="E68" s="52">
        <v>0</v>
      </c>
      <c r="F68" s="777">
        <v>0</v>
      </c>
      <c r="G68" s="777">
        <f>2700*8+2700*8/2</f>
        <v>32400</v>
      </c>
      <c r="H68" s="479">
        <f t="shared" si="13"/>
        <v>32400</v>
      </c>
      <c r="I68" s="944">
        <v>20250</v>
      </c>
      <c r="J68" s="479">
        <f t="shared" si="14"/>
        <v>-12150</v>
      </c>
      <c r="K68" s="481"/>
      <c r="L68" s="633" t="s">
        <v>695</v>
      </c>
      <c r="M68" s="1004">
        <f>500*8</f>
        <v>4000</v>
      </c>
      <c r="N68" s="1058"/>
      <c r="O68" s="1073">
        <f t="shared" si="11"/>
        <v>-16250</v>
      </c>
    </row>
    <row r="69" spans="1:17" outlineLevel="1" x14ac:dyDescent="0.35">
      <c r="A69" s="265">
        <v>5122</v>
      </c>
      <c r="B69" s="271" t="s">
        <v>696</v>
      </c>
      <c r="C69" s="481"/>
      <c r="D69" s="481">
        <v>0</v>
      </c>
      <c r="E69" s="52">
        <v>0</v>
      </c>
      <c r="F69" s="777">
        <v>0</v>
      </c>
      <c r="G69" s="777">
        <f>3000+3000/2</f>
        <v>4500</v>
      </c>
      <c r="H69" s="479">
        <f t="shared" si="13"/>
        <v>4500</v>
      </c>
      <c r="I69" s="945">
        <v>4500</v>
      </c>
      <c r="J69" s="479">
        <f t="shared" si="14"/>
        <v>0</v>
      </c>
      <c r="K69" s="481"/>
      <c r="L69" s="633" t="s">
        <v>697</v>
      </c>
      <c r="M69" s="1005">
        <f>1500*1</f>
        <v>1500</v>
      </c>
      <c r="N69" s="1077"/>
      <c r="O69" s="1073">
        <f t="shared" si="11"/>
        <v>-3000</v>
      </c>
    </row>
    <row r="70" spans="1:17" s="142" customFormat="1" ht="13.9" outlineLevel="1" thickBot="1" x14ac:dyDescent="0.4">
      <c r="A70" s="516">
        <v>5300</v>
      </c>
      <c r="B70" s="150" t="s">
        <v>235</v>
      </c>
      <c r="C70" s="231">
        <v>65000</v>
      </c>
      <c r="D70" s="231">
        <v>34431.97</v>
      </c>
      <c r="E70" s="714">
        <v>25000</v>
      </c>
      <c r="F70" s="797" t="e">
        <f>G70</f>
        <v>#REF!</v>
      </c>
      <c r="G70" s="797" t="e">
        <f>#REF!</f>
        <v>#REF!</v>
      </c>
      <c r="H70" s="479" t="e">
        <f t="shared" si="13"/>
        <v>#REF!</v>
      </c>
      <c r="I70" s="946">
        <v>16893.57</v>
      </c>
      <c r="J70" s="479" t="e">
        <f t="shared" si="14"/>
        <v>#REF!</v>
      </c>
      <c r="K70" s="678" t="s">
        <v>698</v>
      </c>
      <c r="L70" s="686" t="s">
        <v>699</v>
      </c>
      <c r="M70" s="1006">
        <v>30759.84</v>
      </c>
      <c r="N70" s="1057"/>
      <c r="O70" s="1073">
        <f t="shared" si="11"/>
        <v>13866.27</v>
      </c>
      <c r="P70" s="142" t="s">
        <v>700</v>
      </c>
    </row>
    <row r="71" spans="1:17" s="168" customFormat="1" ht="13.9" x14ac:dyDescent="0.4">
      <c r="A71" s="121"/>
      <c r="B71" s="312" t="s">
        <v>654</v>
      </c>
      <c r="C71" s="515">
        <v>85150</v>
      </c>
      <c r="D71" s="515">
        <v>57781.97</v>
      </c>
      <c r="E71" s="438">
        <f>SUM(E59:E70)</f>
        <v>43696</v>
      </c>
      <c r="F71" s="798" t="e">
        <f>SUM(F59:F70)</f>
        <v>#REF!</v>
      </c>
      <c r="G71" s="798" t="e">
        <f>SUM(G59:G70)</f>
        <v>#REF!</v>
      </c>
      <c r="H71" s="907" t="e">
        <f t="shared" si="13"/>
        <v>#REF!</v>
      </c>
      <c r="I71" s="696">
        <f>SUM(I59:I70)</f>
        <v>59129.61</v>
      </c>
      <c r="J71" s="901" t="e">
        <f>+I71-G71</f>
        <v>#REF!</v>
      </c>
      <c r="K71" s="515"/>
      <c r="L71" s="824"/>
      <c r="M71" s="1007">
        <f>SUM(M59:M70)</f>
        <v>52509.84</v>
      </c>
      <c r="N71" s="1070"/>
      <c r="O71" s="1071">
        <f t="shared" si="11"/>
        <v>-6619.7700000000041</v>
      </c>
    </row>
    <row r="72" spans="1:17" ht="13.9" thickBot="1" x14ac:dyDescent="0.4">
      <c r="A72" s="265"/>
      <c r="B72" s="284"/>
      <c r="C72" s="481"/>
      <c r="D72" s="481"/>
      <c r="E72" s="52"/>
      <c r="F72" s="777"/>
      <c r="G72" s="777"/>
      <c r="H72" s="479"/>
      <c r="I72" s="669"/>
      <c r="J72" s="52"/>
      <c r="K72" s="481"/>
      <c r="L72" s="633"/>
      <c r="M72" s="996"/>
      <c r="N72" s="1054"/>
      <c r="O72" s="1076"/>
    </row>
    <row r="73" spans="1:17" ht="13.9" thickBot="1" x14ac:dyDescent="0.4">
      <c r="A73" s="114"/>
      <c r="B73" s="115" t="s">
        <v>701</v>
      </c>
      <c r="C73" s="116"/>
      <c r="D73" s="116"/>
      <c r="E73" s="116"/>
      <c r="F73" s="116"/>
      <c r="G73" s="116"/>
      <c r="H73" s="116"/>
      <c r="I73" s="116"/>
      <c r="J73" s="116"/>
      <c r="K73" s="116"/>
      <c r="L73" s="116"/>
      <c r="M73" s="116"/>
      <c r="N73" s="116"/>
      <c r="O73" s="116"/>
      <c r="P73" s="116"/>
      <c r="Q73" s="116"/>
    </row>
    <row r="74" spans="1:17" s="433" customFormat="1" outlineLevel="1" x14ac:dyDescent="0.35">
      <c r="A74" s="265">
        <v>5400</v>
      </c>
      <c r="B74" s="271" t="s">
        <v>241</v>
      </c>
      <c r="C74" s="481">
        <v>426693.42</v>
      </c>
      <c r="D74" s="481">
        <v>450881</v>
      </c>
      <c r="E74" s="52">
        <v>468029.34876000002</v>
      </c>
      <c r="F74" s="777">
        <v>468029</v>
      </c>
      <c r="G74" s="777">
        <v>468029</v>
      </c>
      <c r="H74" s="479">
        <f>+G74-F74</f>
        <v>0</v>
      </c>
      <c r="I74" s="693">
        <v>446027.34</v>
      </c>
      <c r="J74" s="479">
        <f>+I74-G74</f>
        <v>-22001.659999999974</v>
      </c>
      <c r="K74" s="481" t="s">
        <v>702</v>
      </c>
      <c r="L74" s="633"/>
      <c r="M74" s="1008">
        <v>592462</v>
      </c>
      <c r="N74" s="1059"/>
      <c r="O74" s="1071">
        <f t="shared" si="11"/>
        <v>146434.65999999997</v>
      </c>
      <c r="P74" s="1319" t="s">
        <v>1457</v>
      </c>
      <c r="Q74" s="146"/>
    </row>
    <row r="75" spans="1:17" s="433" customFormat="1" outlineLevel="1" x14ac:dyDescent="0.35">
      <c r="A75" s="265">
        <v>5402</v>
      </c>
      <c r="B75" s="271" t="s">
        <v>243</v>
      </c>
      <c r="C75" s="481">
        <v>41105.769999999997</v>
      </c>
      <c r="D75" s="481">
        <v>40407</v>
      </c>
      <c r="E75" s="52">
        <v>41031.634003091996</v>
      </c>
      <c r="F75" s="777">
        <v>41032</v>
      </c>
      <c r="G75" s="777">
        <f t="shared" ref="G75:G82" si="15">F75</f>
        <v>41032</v>
      </c>
      <c r="H75" s="479">
        <f t="shared" ref="H75:H83" si="16">+G75-F75</f>
        <v>0</v>
      </c>
      <c r="I75" s="693">
        <v>42649.16</v>
      </c>
      <c r="J75" s="479">
        <f t="shared" ref="J75:J82" si="17">+I75-G75</f>
        <v>1617.1600000000035</v>
      </c>
      <c r="K75" s="481" t="s">
        <v>702</v>
      </c>
      <c r="L75" s="633"/>
      <c r="M75" s="1008">
        <v>65360</v>
      </c>
      <c r="N75" s="1059"/>
      <c r="O75" s="1073">
        <f t="shared" si="11"/>
        <v>22710.839999999997</v>
      </c>
      <c r="P75" s="1319" t="s">
        <v>1457</v>
      </c>
      <c r="Q75" s="146"/>
    </row>
    <row r="76" spans="1:17" outlineLevel="1" x14ac:dyDescent="0.35">
      <c r="A76" s="265">
        <v>5024</v>
      </c>
      <c r="B76" s="271" t="s">
        <v>210</v>
      </c>
      <c r="C76" s="481">
        <v>500</v>
      </c>
      <c r="D76" s="481">
        <v>500</v>
      </c>
      <c r="E76" s="52">
        <v>500</v>
      </c>
      <c r="F76" s="777">
        <v>500</v>
      </c>
      <c r="G76" s="777">
        <f t="shared" si="15"/>
        <v>500</v>
      </c>
      <c r="H76" s="479">
        <f t="shared" si="16"/>
        <v>0</v>
      </c>
      <c r="I76" s="690">
        <v>472.57</v>
      </c>
      <c r="J76" s="479">
        <f t="shared" si="17"/>
        <v>-27.430000000000007</v>
      </c>
      <c r="K76" s="481"/>
      <c r="L76" s="633"/>
      <c r="M76" s="999">
        <v>500</v>
      </c>
      <c r="N76" s="1055"/>
      <c r="O76" s="1073">
        <f t="shared" si="11"/>
        <v>27.430000000000007</v>
      </c>
    </row>
    <row r="77" spans="1:17" outlineLevel="1" x14ac:dyDescent="0.35">
      <c r="A77" s="265">
        <v>5406</v>
      </c>
      <c r="B77" s="271" t="s">
        <v>246</v>
      </c>
      <c r="C77" s="481">
        <v>21000</v>
      </c>
      <c r="D77" s="481">
        <v>29000</v>
      </c>
      <c r="E77" s="52">
        <v>29000</v>
      </c>
      <c r="F77" s="777">
        <v>29000</v>
      </c>
      <c r="G77" s="777">
        <f t="shared" si="15"/>
        <v>29000</v>
      </c>
      <c r="H77" s="479">
        <f t="shared" si="16"/>
        <v>0</v>
      </c>
      <c r="I77" s="691">
        <v>23458.86</v>
      </c>
      <c r="J77" s="479">
        <f t="shared" si="17"/>
        <v>-5541.1399999999994</v>
      </c>
      <c r="K77" s="481"/>
      <c r="L77" s="633"/>
      <c r="M77" s="1000">
        <v>29000</v>
      </c>
      <c r="N77" s="1056"/>
      <c r="O77" s="1073">
        <f t="shared" si="11"/>
        <v>5541.1399999999994</v>
      </c>
      <c r="P77" s="146" t="s">
        <v>703</v>
      </c>
    </row>
    <row r="78" spans="1:17" outlineLevel="1" x14ac:dyDescent="0.35">
      <c r="A78" s="265">
        <v>5407</v>
      </c>
      <c r="B78" s="271" t="s">
        <v>247</v>
      </c>
      <c r="C78" s="481">
        <v>100</v>
      </c>
      <c r="D78" s="481">
        <v>100</v>
      </c>
      <c r="E78" s="52">
        <v>100</v>
      </c>
      <c r="F78" s="777">
        <v>100</v>
      </c>
      <c r="G78" s="777">
        <f t="shared" si="15"/>
        <v>100</v>
      </c>
      <c r="H78" s="479">
        <f t="shared" si="16"/>
        <v>0</v>
      </c>
      <c r="I78" s="669">
        <v>64.97</v>
      </c>
      <c r="J78" s="479">
        <f t="shared" si="17"/>
        <v>-35.03</v>
      </c>
      <c r="K78" s="481"/>
      <c r="L78" s="633"/>
      <c r="M78" s="996">
        <v>100</v>
      </c>
      <c r="N78" s="1054"/>
      <c r="O78" s="1073">
        <f t="shared" si="11"/>
        <v>35.03</v>
      </c>
    </row>
    <row r="79" spans="1:17" outlineLevel="1" x14ac:dyDescent="0.35">
      <c r="A79" s="265">
        <v>5408</v>
      </c>
      <c r="B79" s="271" t="s">
        <v>248</v>
      </c>
      <c r="C79" s="481">
        <v>1000</v>
      </c>
      <c r="D79" s="481">
        <v>1000</v>
      </c>
      <c r="E79" s="52">
        <v>1000</v>
      </c>
      <c r="F79" s="777">
        <v>1000</v>
      </c>
      <c r="G79" s="777">
        <f t="shared" si="15"/>
        <v>1000</v>
      </c>
      <c r="H79" s="479">
        <f t="shared" si="16"/>
        <v>0</v>
      </c>
      <c r="I79" s="669">
        <v>0</v>
      </c>
      <c r="J79" s="479">
        <f t="shared" si="17"/>
        <v>-1000</v>
      </c>
      <c r="K79" s="481"/>
      <c r="L79" s="633"/>
      <c r="M79" s="996">
        <v>1000</v>
      </c>
      <c r="N79" s="1054"/>
      <c r="O79" s="1073">
        <f t="shared" si="11"/>
        <v>1000</v>
      </c>
    </row>
    <row r="80" spans="1:17" outlineLevel="1" x14ac:dyDescent="0.35">
      <c r="A80" s="265">
        <v>5600</v>
      </c>
      <c r="B80" s="271" t="s">
        <v>280</v>
      </c>
      <c r="C80" s="481">
        <v>56000</v>
      </c>
      <c r="D80" s="481">
        <v>41640</v>
      </c>
      <c r="E80" s="52">
        <v>46275.199999999997</v>
      </c>
      <c r="F80" s="777">
        <v>46275</v>
      </c>
      <c r="G80" s="777">
        <f t="shared" si="15"/>
        <v>46275</v>
      </c>
      <c r="H80" s="479">
        <f t="shared" si="16"/>
        <v>0</v>
      </c>
      <c r="I80" s="691">
        <v>30217.57</v>
      </c>
      <c r="J80" s="479">
        <f t="shared" si="17"/>
        <v>-16057.43</v>
      </c>
      <c r="K80" s="481" t="s">
        <v>704</v>
      </c>
      <c r="L80" s="633" t="s">
        <v>705</v>
      </c>
      <c r="M80" s="1000">
        <v>59109</v>
      </c>
      <c r="N80" s="1056"/>
      <c r="O80" s="1073">
        <f t="shared" si="11"/>
        <v>28891.43</v>
      </c>
      <c r="P80" s="1317" t="s">
        <v>1458</v>
      </c>
    </row>
    <row r="81" spans="1:17" outlineLevel="1" x14ac:dyDescent="0.35">
      <c r="A81" s="265">
        <v>5500</v>
      </c>
      <c r="B81" s="271" t="s">
        <v>706</v>
      </c>
      <c r="C81" s="481"/>
      <c r="D81" s="481"/>
      <c r="E81" s="52"/>
      <c r="F81" s="777"/>
      <c r="G81" s="777"/>
      <c r="H81" s="479"/>
      <c r="I81" s="691"/>
      <c r="J81" s="479"/>
      <c r="K81" s="481"/>
      <c r="L81" s="633"/>
      <c r="M81" s="1000">
        <v>25000</v>
      </c>
      <c r="N81" s="1056"/>
      <c r="O81" s="1073">
        <f t="shared" si="11"/>
        <v>25000</v>
      </c>
      <c r="P81" s="146" t="s">
        <v>703</v>
      </c>
    </row>
    <row r="82" spans="1:17" ht="13.9" outlineLevel="1" thickBot="1" x14ac:dyDescent="0.4">
      <c r="A82" s="265">
        <v>5601</v>
      </c>
      <c r="B82" s="271" t="s">
        <v>281</v>
      </c>
      <c r="C82" s="481">
        <v>5500</v>
      </c>
      <c r="D82" s="635">
        <v>3487</v>
      </c>
      <c r="E82" s="780">
        <v>3385.9261120000006</v>
      </c>
      <c r="F82" s="797">
        <v>3386</v>
      </c>
      <c r="G82" s="797">
        <f t="shared" si="15"/>
        <v>3386</v>
      </c>
      <c r="H82" s="479">
        <f t="shared" si="16"/>
        <v>0</v>
      </c>
      <c r="I82" s="692">
        <v>2981.33</v>
      </c>
      <c r="J82" s="479">
        <f t="shared" si="17"/>
        <v>-404.67000000000007</v>
      </c>
      <c r="K82" s="635"/>
      <c r="L82" s="636" t="str">
        <f>L80</f>
        <v xml:space="preserve">increase due to staff seniority </v>
      </c>
      <c r="M82" s="1001">
        <v>6521</v>
      </c>
      <c r="N82" s="1079"/>
      <c r="O82" s="1076">
        <f t="shared" si="11"/>
        <v>3539.67</v>
      </c>
      <c r="P82" s="1318" t="s">
        <v>1458</v>
      </c>
    </row>
    <row r="83" spans="1:17" s="168" customFormat="1" ht="13.9" x14ac:dyDescent="0.4">
      <c r="A83" s="121"/>
      <c r="B83" s="312" t="s">
        <v>654</v>
      </c>
      <c r="C83" s="515">
        <v>551899.18999999994</v>
      </c>
      <c r="D83" s="515">
        <v>567015</v>
      </c>
      <c r="E83" s="707">
        <f>SUM(E74:E82)</f>
        <v>589322.108875092</v>
      </c>
      <c r="F83" s="760">
        <f>SUM(F74:F82)</f>
        <v>589322</v>
      </c>
      <c r="G83" s="760">
        <f>SUM(G74:G82)</f>
        <v>589322</v>
      </c>
      <c r="H83" s="907">
        <f t="shared" si="16"/>
        <v>0</v>
      </c>
      <c r="I83" s="689">
        <f>SUM(I74:I82)</f>
        <v>545871.79999999993</v>
      </c>
      <c r="J83" s="901">
        <f>+I83-G83</f>
        <v>-43450.20000000007</v>
      </c>
      <c r="K83" s="515" t="s">
        <v>707</v>
      </c>
      <c r="L83" s="824"/>
      <c r="M83" s="995">
        <f>SUM(M74:M82)</f>
        <v>779052</v>
      </c>
      <c r="N83" s="1053"/>
      <c r="O83" s="1073">
        <f t="shared" si="11"/>
        <v>233180.20000000007</v>
      </c>
    </row>
    <row r="84" spans="1:17" ht="13.9" thickBot="1" x14ac:dyDescent="0.4">
      <c r="A84" s="265"/>
      <c r="B84" s="284"/>
      <c r="C84" s="481"/>
      <c r="D84" s="481"/>
      <c r="E84" s="52"/>
      <c r="F84" s="777"/>
      <c r="G84" s="777"/>
      <c r="H84" s="481"/>
      <c r="I84" s="669"/>
      <c r="J84" s="52"/>
      <c r="K84" s="481"/>
      <c r="L84" s="633"/>
      <c r="M84" s="996"/>
      <c r="N84" s="1054"/>
      <c r="O84" s="1073"/>
    </row>
    <row r="85" spans="1:17" ht="13.9" thickBot="1" x14ac:dyDescent="0.4">
      <c r="A85" s="114"/>
      <c r="B85" s="115" t="s">
        <v>708</v>
      </c>
      <c r="C85" s="116"/>
      <c r="D85" s="116"/>
      <c r="E85" s="116"/>
      <c r="F85" s="116"/>
      <c r="G85" s="116"/>
      <c r="H85" s="116"/>
      <c r="I85" s="116"/>
      <c r="J85" s="116"/>
      <c r="K85" s="116"/>
      <c r="L85" s="116"/>
      <c r="M85" s="116"/>
      <c r="N85" s="116"/>
      <c r="O85" s="646">
        <f t="shared" si="11"/>
        <v>0</v>
      </c>
      <c r="P85" s="116"/>
      <c r="Q85" s="116"/>
    </row>
    <row r="86" spans="1:17" s="490" customFormat="1" outlineLevel="1" x14ac:dyDescent="0.35">
      <c r="A86" s="265">
        <v>5415</v>
      </c>
      <c r="B86" s="488" t="s">
        <v>254</v>
      </c>
      <c r="C86" s="481">
        <v>49000</v>
      </c>
      <c r="D86" s="481">
        <v>41560</v>
      </c>
      <c r="E86" s="52">
        <v>40440</v>
      </c>
      <c r="F86" s="777">
        <v>41560</v>
      </c>
      <c r="G86" s="777" t="e">
        <f>#REF!</f>
        <v>#REF!</v>
      </c>
      <c r="H86" s="479" t="e">
        <f>+G86-F86</f>
        <v>#REF!</v>
      </c>
      <c r="I86" s="691">
        <v>13910.14</v>
      </c>
      <c r="J86" s="479" t="e">
        <f>+I86-G86</f>
        <v>#REF!</v>
      </c>
      <c r="K86" s="481"/>
      <c r="L86" s="685" t="s">
        <v>709</v>
      </c>
      <c r="M86" s="1000">
        <v>42280</v>
      </c>
      <c r="N86" s="1056"/>
      <c r="O86" s="1071">
        <f t="shared" si="11"/>
        <v>28369.86</v>
      </c>
      <c r="P86" s="1316"/>
    </row>
    <row r="87" spans="1:17" outlineLevel="1" x14ac:dyDescent="0.35">
      <c r="A87" s="265">
        <v>5430</v>
      </c>
      <c r="B87" s="271" t="s">
        <v>264</v>
      </c>
      <c r="C87" s="481">
        <v>21000</v>
      </c>
      <c r="D87" s="481">
        <v>20000</v>
      </c>
      <c r="E87" s="52">
        <v>25000</v>
      </c>
      <c r="F87" s="777">
        <v>15000</v>
      </c>
      <c r="G87" s="777">
        <f>F87</f>
        <v>15000</v>
      </c>
      <c r="H87" s="479">
        <f t="shared" ref="H87:H98" si="18">+G87-F87</f>
        <v>0</v>
      </c>
      <c r="I87" s="691">
        <v>2418.34</v>
      </c>
      <c r="J87" s="479">
        <f t="shared" ref="J87:J97" si="19">+I87-G87</f>
        <v>-12581.66</v>
      </c>
      <c r="K87" s="481" t="s">
        <v>710</v>
      </c>
      <c r="L87" s="633" t="s">
        <v>711</v>
      </c>
      <c r="M87" s="1000">
        <v>10000</v>
      </c>
      <c r="N87" s="1056"/>
      <c r="O87" s="1073">
        <f t="shared" si="11"/>
        <v>7581.66</v>
      </c>
      <c r="P87" s="1316"/>
    </row>
    <row r="88" spans="1:17" outlineLevel="1" x14ac:dyDescent="0.35">
      <c r="A88" s="265">
        <v>5435</v>
      </c>
      <c r="B88" s="271" t="s">
        <v>265</v>
      </c>
      <c r="C88" s="481">
        <v>13500</v>
      </c>
      <c r="D88" s="481">
        <v>13500</v>
      </c>
      <c r="E88" s="52">
        <v>13500</v>
      </c>
      <c r="F88" s="777">
        <v>10000</v>
      </c>
      <c r="G88" s="777">
        <v>5000</v>
      </c>
      <c r="H88" s="479">
        <f t="shared" si="18"/>
        <v>-5000</v>
      </c>
      <c r="I88" s="669">
        <v>0</v>
      </c>
      <c r="J88" s="479">
        <f t="shared" si="19"/>
        <v>-5000</v>
      </c>
      <c r="K88" s="481"/>
      <c r="L88" s="633" t="str">
        <f>L87</f>
        <v>decrease due to not being present at the office</v>
      </c>
      <c r="M88" s="996">
        <v>8000</v>
      </c>
      <c r="N88" s="1054"/>
      <c r="O88" s="1073">
        <f t="shared" si="11"/>
        <v>8000</v>
      </c>
    </row>
    <row r="89" spans="1:17" outlineLevel="1" x14ac:dyDescent="0.35">
      <c r="A89" s="265">
        <v>5440</v>
      </c>
      <c r="B89" s="271" t="s">
        <v>266</v>
      </c>
      <c r="C89" s="481">
        <v>2000</v>
      </c>
      <c r="D89" s="481">
        <v>2000</v>
      </c>
      <c r="E89" s="52">
        <v>2000</v>
      </c>
      <c r="F89" s="777">
        <v>0</v>
      </c>
      <c r="G89" s="777">
        <v>500</v>
      </c>
      <c r="H89" s="479">
        <f t="shared" si="18"/>
        <v>500</v>
      </c>
      <c r="I89" s="690">
        <v>319.10000000000002</v>
      </c>
      <c r="J89" s="479">
        <f t="shared" si="19"/>
        <v>-180.89999999999998</v>
      </c>
      <c r="K89" s="481"/>
      <c r="L89" s="633" t="str">
        <f>L88</f>
        <v>decrease due to not being present at the office</v>
      </c>
      <c r="M89" s="999">
        <v>400</v>
      </c>
      <c r="N89" s="1055"/>
      <c r="O89" s="1073">
        <f t="shared" si="11"/>
        <v>80.899999999999977</v>
      </c>
    </row>
    <row r="90" spans="1:17" outlineLevel="1" x14ac:dyDescent="0.35">
      <c r="A90" s="265">
        <v>5450</v>
      </c>
      <c r="B90" s="271" t="s">
        <v>268</v>
      </c>
      <c r="C90" s="481">
        <v>1200</v>
      </c>
      <c r="D90" s="481">
        <v>1200</v>
      </c>
      <c r="E90" s="52">
        <v>1200</v>
      </c>
      <c r="F90" s="777">
        <v>100</v>
      </c>
      <c r="G90" s="777">
        <f>F90</f>
        <v>100</v>
      </c>
      <c r="H90" s="479">
        <f t="shared" si="18"/>
        <v>0</v>
      </c>
      <c r="I90" s="690">
        <v>457.91</v>
      </c>
      <c r="J90" s="479">
        <f t="shared" si="19"/>
        <v>357.91</v>
      </c>
      <c r="K90" s="481"/>
      <c r="L90" s="633" t="str">
        <f>L89</f>
        <v>decrease due to not being present at the office</v>
      </c>
      <c r="M90" s="999">
        <v>750</v>
      </c>
      <c r="N90" s="1055"/>
      <c r="O90" s="1073">
        <f t="shared" si="11"/>
        <v>292.08999999999997</v>
      </c>
    </row>
    <row r="91" spans="1:17" ht="22.5" customHeight="1" outlineLevel="1" x14ac:dyDescent="0.35">
      <c r="A91" s="663">
        <v>5425</v>
      </c>
      <c r="B91" s="271" t="s">
        <v>712</v>
      </c>
      <c r="C91" s="481"/>
      <c r="D91" s="481">
        <v>0</v>
      </c>
      <c r="E91" s="52">
        <v>0</v>
      </c>
      <c r="F91" s="777">
        <v>0</v>
      </c>
      <c r="G91" s="777">
        <f>62*10*12</f>
        <v>7440</v>
      </c>
      <c r="H91" s="479">
        <f t="shared" si="18"/>
        <v>7440</v>
      </c>
      <c r="I91" s="669">
        <v>1130</v>
      </c>
      <c r="J91" s="479">
        <f t="shared" si="19"/>
        <v>-6310</v>
      </c>
      <c r="K91" s="481"/>
      <c r="L91" s="939" t="s">
        <v>713</v>
      </c>
      <c r="M91" s="996">
        <f>62*10*7</f>
        <v>4340</v>
      </c>
      <c r="N91" s="1054"/>
      <c r="O91" s="1073">
        <f t="shared" si="11"/>
        <v>3210</v>
      </c>
      <c r="P91" s="1013" t="s">
        <v>714</v>
      </c>
      <c r="Q91" s="1013"/>
    </row>
    <row r="92" spans="1:17" outlineLevel="1" x14ac:dyDescent="0.35">
      <c r="A92" s="265">
        <v>5460</v>
      </c>
      <c r="B92" s="271" t="s">
        <v>270</v>
      </c>
      <c r="C92" s="481">
        <v>0</v>
      </c>
      <c r="D92" s="481">
        <v>0</v>
      </c>
      <c r="E92" s="52">
        <v>0</v>
      </c>
      <c r="F92" s="777">
        <v>0</v>
      </c>
      <c r="G92" s="777">
        <v>0</v>
      </c>
      <c r="H92" s="479">
        <f t="shared" si="18"/>
        <v>0</v>
      </c>
      <c r="I92" s="669">
        <v>0</v>
      </c>
      <c r="J92" s="479">
        <f t="shared" si="19"/>
        <v>0</v>
      </c>
      <c r="K92" s="481"/>
      <c r="L92" s="633"/>
      <c r="M92" s="996">
        <v>0</v>
      </c>
      <c r="N92" s="1054"/>
      <c r="O92" s="1073">
        <f t="shared" si="11"/>
        <v>0</v>
      </c>
    </row>
    <row r="93" spans="1:17" ht="27" hidden="1" outlineLevel="1" x14ac:dyDescent="0.35">
      <c r="A93" s="140" t="s">
        <v>715</v>
      </c>
      <c r="B93" s="340" t="s">
        <v>273</v>
      </c>
      <c r="C93" s="481">
        <v>0</v>
      </c>
      <c r="D93" s="481">
        <v>0</v>
      </c>
      <c r="E93" s="52">
        <v>0</v>
      </c>
      <c r="F93" s="777">
        <v>0</v>
      </c>
      <c r="G93" s="777"/>
      <c r="H93" s="479">
        <f t="shared" si="18"/>
        <v>0</v>
      </c>
      <c r="I93" s="691">
        <v>3955</v>
      </c>
      <c r="J93" s="479">
        <f t="shared" si="19"/>
        <v>3955</v>
      </c>
      <c r="K93" s="481"/>
      <c r="L93" s="633"/>
      <c r="M93" s="1000">
        <v>3955</v>
      </c>
      <c r="N93" s="1056"/>
      <c r="O93" s="1073">
        <f t="shared" si="11"/>
        <v>0</v>
      </c>
    </row>
    <row r="94" spans="1:17" outlineLevel="1" x14ac:dyDescent="0.35">
      <c r="A94" s="265">
        <v>5470</v>
      </c>
      <c r="B94" s="271" t="s">
        <v>276</v>
      </c>
      <c r="C94" s="481">
        <v>2000</v>
      </c>
      <c r="D94" s="481">
        <v>2000</v>
      </c>
      <c r="E94" s="52">
        <v>2000</v>
      </c>
      <c r="F94" s="777">
        <v>2000</v>
      </c>
      <c r="G94" s="777">
        <v>2000</v>
      </c>
      <c r="H94" s="479">
        <f t="shared" si="18"/>
        <v>0</v>
      </c>
      <c r="I94" s="690">
        <v>6739.9</v>
      </c>
      <c r="J94" s="479">
        <f t="shared" si="19"/>
        <v>4739.8999999999996</v>
      </c>
      <c r="K94" s="481"/>
      <c r="L94" s="633"/>
      <c r="M94" s="999">
        <v>5000</v>
      </c>
      <c r="N94" s="1055"/>
      <c r="O94" s="1073">
        <f t="shared" si="11"/>
        <v>-1739.8999999999996</v>
      </c>
    </row>
    <row r="95" spans="1:17" outlineLevel="1" x14ac:dyDescent="0.35">
      <c r="A95" s="265">
        <v>5480</v>
      </c>
      <c r="B95" s="271" t="s">
        <v>716</v>
      </c>
      <c r="C95" s="481">
        <v>2051</v>
      </c>
      <c r="D95" s="481">
        <v>2000</v>
      </c>
      <c r="E95" s="52">
        <v>4000</v>
      </c>
      <c r="F95" s="777">
        <v>1000</v>
      </c>
      <c r="G95" s="777">
        <f>F95</f>
        <v>1000</v>
      </c>
      <c r="H95" s="479">
        <f t="shared" si="18"/>
        <v>0</v>
      </c>
      <c r="I95" s="669">
        <v>529</v>
      </c>
      <c r="J95" s="479">
        <f t="shared" si="19"/>
        <v>-471</v>
      </c>
      <c r="K95" s="481"/>
      <c r="L95" s="633" t="s">
        <v>717</v>
      </c>
      <c r="M95" s="996">
        <v>1000</v>
      </c>
      <c r="N95" s="1054"/>
      <c r="O95" s="1073">
        <f t="shared" si="11"/>
        <v>471</v>
      </c>
    </row>
    <row r="96" spans="1:17" outlineLevel="1" x14ac:dyDescent="0.35">
      <c r="A96" s="265">
        <v>5220</v>
      </c>
      <c r="B96" s="271" t="s">
        <v>718</v>
      </c>
      <c r="C96" s="481">
        <v>350</v>
      </c>
      <c r="D96" s="481">
        <v>350</v>
      </c>
      <c r="E96" s="52">
        <v>350</v>
      </c>
      <c r="F96" s="777">
        <v>200</v>
      </c>
      <c r="G96" s="777">
        <f>F96</f>
        <v>200</v>
      </c>
      <c r="H96" s="479">
        <f t="shared" si="18"/>
        <v>0</v>
      </c>
      <c r="I96" s="690">
        <v>437.33</v>
      </c>
      <c r="J96" s="479">
        <f t="shared" si="19"/>
        <v>237.32999999999998</v>
      </c>
      <c r="K96" s="481"/>
      <c r="L96" s="633" t="str">
        <f>L90</f>
        <v>decrease due to not being present at the office</v>
      </c>
      <c r="M96" s="999">
        <v>500</v>
      </c>
      <c r="N96" s="1055"/>
      <c r="O96" s="1073">
        <f t="shared" si="11"/>
        <v>62.670000000000016</v>
      </c>
    </row>
    <row r="97" spans="1:17" ht="13.9" outlineLevel="1" thickBot="1" x14ac:dyDescent="0.4">
      <c r="A97" s="265">
        <v>5915</v>
      </c>
      <c r="B97" s="271" t="s">
        <v>719</v>
      </c>
      <c r="C97" s="481">
        <v>6500</v>
      </c>
      <c r="D97" s="635">
        <v>15000</v>
      </c>
      <c r="E97" s="714">
        <v>15000</v>
      </c>
      <c r="F97" s="797">
        <v>15000</v>
      </c>
      <c r="G97" s="896">
        <v>12000</v>
      </c>
      <c r="H97" s="479">
        <f t="shared" si="18"/>
        <v>-3000</v>
      </c>
      <c r="I97" s="710">
        <v>6085.67</v>
      </c>
      <c r="J97" s="479">
        <f t="shared" si="19"/>
        <v>-5914.33</v>
      </c>
      <c r="K97" s="635" t="s">
        <v>720</v>
      </c>
      <c r="L97" s="636"/>
      <c r="M97" s="1009">
        <f>'Design &amp; Communications'!E33</f>
        <v>14150</v>
      </c>
      <c r="N97" s="1054"/>
      <c r="O97" s="1073">
        <f t="shared" si="11"/>
        <v>8064.33</v>
      </c>
    </row>
    <row r="98" spans="1:17" s="168" customFormat="1" ht="13.9" x14ac:dyDescent="0.4">
      <c r="A98" s="121"/>
      <c r="B98" s="312" t="s">
        <v>654</v>
      </c>
      <c r="C98" s="515">
        <v>97601</v>
      </c>
      <c r="D98" s="515">
        <v>97610</v>
      </c>
      <c r="E98" s="438">
        <f>SUM(E86:E97)</f>
        <v>103490</v>
      </c>
      <c r="F98" s="798">
        <f>SUM(F86:F97)</f>
        <v>84860</v>
      </c>
      <c r="G98" s="798" t="e">
        <f>SUM(G86:G97)</f>
        <v>#REF!</v>
      </c>
      <c r="H98" s="907" t="e">
        <f t="shared" si="18"/>
        <v>#REF!</v>
      </c>
      <c r="I98" s="711">
        <f>SUM(I86:I97)</f>
        <v>35982.39</v>
      </c>
      <c r="J98" s="825" t="e">
        <f>+I98-G98</f>
        <v>#REF!</v>
      </c>
      <c r="K98" s="515"/>
      <c r="L98" s="824"/>
      <c r="M98" s="1010">
        <f>SUM(M86:M97)</f>
        <v>90375</v>
      </c>
      <c r="N98" s="1070"/>
      <c r="O98" s="1071">
        <f t="shared" si="11"/>
        <v>54392.61</v>
      </c>
    </row>
    <row r="99" spans="1:17" ht="13.9" thickBot="1" x14ac:dyDescent="0.4">
      <c r="A99" s="265"/>
      <c r="B99" s="284"/>
      <c r="C99" s="481"/>
      <c r="D99" s="481"/>
      <c r="E99" s="52"/>
      <c r="F99" s="777"/>
      <c r="G99" s="777"/>
      <c r="H99" s="481"/>
      <c r="I99" s="669"/>
      <c r="J99" s="52"/>
      <c r="K99" s="481"/>
      <c r="L99" s="633"/>
      <c r="M99" s="1025"/>
      <c r="N99" s="1072"/>
      <c r="O99" s="1076"/>
    </row>
    <row r="100" spans="1:17" ht="13.9" thickBot="1" x14ac:dyDescent="0.4">
      <c r="A100" s="114"/>
      <c r="B100" s="115" t="s">
        <v>721</v>
      </c>
      <c r="C100" s="116"/>
      <c r="D100" s="116"/>
      <c r="E100" s="116"/>
      <c r="F100" s="116"/>
      <c r="G100" s="116"/>
      <c r="H100" s="116"/>
      <c r="I100" s="116"/>
      <c r="J100" s="116"/>
      <c r="K100" s="116"/>
      <c r="L100" s="116"/>
      <c r="M100" s="116"/>
      <c r="N100" s="116"/>
      <c r="O100" s="116"/>
      <c r="P100" s="116"/>
      <c r="Q100" s="116"/>
    </row>
    <row r="101" spans="1:17" outlineLevel="1" x14ac:dyDescent="0.35">
      <c r="A101" s="265">
        <v>5416</v>
      </c>
      <c r="B101" s="271" t="s">
        <v>255</v>
      </c>
      <c r="C101" s="481">
        <v>9700</v>
      </c>
      <c r="D101" s="481">
        <v>28380</v>
      </c>
      <c r="E101" s="52">
        <v>28380</v>
      </c>
      <c r="F101" s="777" t="e">
        <f>#REF!</f>
        <v>#REF!</v>
      </c>
      <c r="G101" s="777" t="e">
        <f>F101</f>
        <v>#REF!</v>
      </c>
      <c r="H101" s="479" t="e">
        <f>+G101-F101</f>
        <v>#REF!</v>
      </c>
      <c r="I101" s="691">
        <v>18642.25</v>
      </c>
      <c r="J101" s="479" t="e">
        <f>+I101-G101</f>
        <v>#REF!</v>
      </c>
      <c r="K101" s="481"/>
      <c r="L101" s="633" t="s">
        <v>722</v>
      </c>
      <c r="M101" s="1000">
        <f>'[1]IT '!D24</f>
        <v>21500</v>
      </c>
      <c r="N101" s="1056"/>
      <c r="O101" s="1071">
        <f t="shared" si="11"/>
        <v>2857.75</v>
      </c>
    </row>
    <row r="102" spans="1:17" outlineLevel="1" x14ac:dyDescent="0.35">
      <c r="A102" s="265">
        <v>5417</v>
      </c>
      <c r="B102" s="271" t="s">
        <v>256</v>
      </c>
      <c r="C102" s="481">
        <v>287</v>
      </c>
      <c r="D102" s="481">
        <v>10000</v>
      </c>
      <c r="E102" s="52">
        <v>10000</v>
      </c>
      <c r="F102" s="777" t="e">
        <f>#REF!</f>
        <v>#REF!</v>
      </c>
      <c r="G102" s="777" t="e">
        <f>F102</f>
        <v>#REF!</v>
      </c>
      <c r="H102" s="479" t="e">
        <f t="shared" ref="H102:H110" si="20">+G102-F102</f>
        <v>#REF!</v>
      </c>
      <c r="I102" s="669">
        <v>0</v>
      </c>
      <c r="J102" s="479" t="e">
        <f t="shared" ref="J102:J109" si="21">+I102-G102</f>
        <v>#REF!</v>
      </c>
      <c r="K102" s="481"/>
      <c r="L102" s="633"/>
      <c r="M102" s="996">
        <f>'[1]IT '!D29</f>
        <v>12000</v>
      </c>
      <c r="N102" s="1054"/>
      <c r="O102" s="1073">
        <f t="shared" si="11"/>
        <v>12000</v>
      </c>
    </row>
    <row r="103" spans="1:17" outlineLevel="1" x14ac:dyDescent="0.35">
      <c r="A103" s="265">
        <v>5418</v>
      </c>
      <c r="B103" s="271" t="s">
        <v>257</v>
      </c>
      <c r="C103" s="481">
        <v>18060</v>
      </c>
      <c r="D103" s="481">
        <v>10000</v>
      </c>
      <c r="E103" s="52">
        <v>10000</v>
      </c>
      <c r="F103" s="777" t="e">
        <f>#REF!</f>
        <v>#REF!</v>
      </c>
      <c r="G103" s="777" t="e">
        <f>F103</f>
        <v>#REF!</v>
      </c>
      <c r="H103" s="479" t="e">
        <f t="shared" si="20"/>
        <v>#REF!</v>
      </c>
      <c r="I103" s="669">
        <v>517.39</v>
      </c>
      <c r="J103" s="479" t="e">
        <f t="shared" si="21"/>
        <v>#REF!</v>
      </c>
      <c r="K103" s="481"/>
      <c r="L103" s="633"/>
      <c r="M103" s="996">
        <f>'[1]IT '!D31</f>
        <v>10000</v>
      </c>
      <c r="N103" s="1054"/>
      <c r="O103" s="1073">
        <f t="shared" si="11"/>
        <v>9482.61</v>
      </c>
    </row>
    <row r="104" spans="1:17" outlineLevel="1" x14ac:dyDescent="0.35">
      <c r="A104" s="265">
        <v>5419</v>
      </c>
      <c r="B104" s="271" t="s">
        <v>258</v>
      </c>
      <c r="C104" s="481">
        <v>0</v>
      </c>
      <c r="D104" s="481">
        <v>1000</v>
      </c>
      <c r="E104" s="52">
        <v>1000</v>
      </c>
      <c r="F104" s="777" t="e">
        <f>#REF!</f>
        <v>#REF!</v>
      </c>
      <c r="G104" s="777" t="e">
        <f>F104</f>
        <v>#REF!</v>
      </c>
      <c r="H104" s="479" t="e">
        <f t="shared" si="20"/>
        <v>#REF!</v>
      </c>
      <c r="I104" s="669">
        <v>0</v>
      </c>
      <c r="J104" s="479" t="e">
        <f t="shared" si="21"/>
        <v>#REF!</v>
      </c>
      <c r="K104" s="481"/>
      <c r="L104" s="633"/>
      <c r="M104" s="996">
        <f>'[1]IT '!D35</f>
        <v>1000</v>
      </c>
      <c r="N104" s="1054"/>
      <c r="O104" s="1073">
        <f t="shared" si="11"/>
        <v>1000</v>
      </c>
    </row>
    <row r="105" spans="1:17" ht="27" outlineLevel="1" x14ac:dyDescent="0.35">
      <c r="A105" s="265">
        <v>5424</v>
      </c>
      <c r="B105" s="271" t="s">
        <v>723</v>
      </c>
      <c r="C105" s="481"/>
      <c r="D105" s="481"/>
      <c r="E105" s="52"/>
      <c r="F105" s="777" t="e">
        <f>#REF!</f>
        <v>#REF!</v>
      </c>
      <c r="G105" s="777" t="e">
        <f>F105</f>
        <v>#REF!</v>
      </c>
      <c r="H105" s="479" t="e">
        <f t="shared" si="20"/>
        <v>#REF!</v>
      </c>
      <c r="I105" s="669">
        <v>1744.94</v>
      </c>
      <c r="J105" s="479" t="e">
        <f t="shared" si="21"/>
        <v>#REF!</v>
      </c>
      <c r="K105" s="481"/>
      <c r="L105" s="633"/>
      <c r="M105" s="996">
        <f>'[1]IT '!D33</f>
        <v>5000</v>
      </c>
      <c r="N105" s="1054"/>
      <c r="O105" s="1073">
        <f t="shared" si="11"/>
        <v>3255.06</v>
      </c>
    </row>
    <row r="106" spans="1:17" outlineLevel="1" x14ac:dyDescent="0.35">
      <c r="A106" s="265">
        <v>5420</v>
      </c>
      <c r="B106" s="271" t="s">
        <v>259</v>
      </c>
      <c r="C106" s="481">
        <v>5679</v>
      </c>
      <c r="D106" s="481">
        <v>1000</v>
      </c>
      <c r="E106" s="52">
        <v>3000</v>
      </c>
      <c r="F106" s="777">
        <v>0</v>
      </c>
      <c r="G106" s="777">
        <v>0</v>
      </c>
      <c r="H106" s="479">
        <f t="shared" si="20"/>
        <v>0</v>
      </c>
      <c r="I106" s="669">
        <v>36</v>
      </c>
      <c r="J106" s="479">
        <f t="shared" si="21"/>
        <v>36</v>
      </c>
      <c r="K106" s="481"/>
      <c r="L106" s="633" t="s">
        <v>724</v>
      </c>
      <c r="M106" s="996">
        <v>50</v>
      </c>
      <c r="N106" s="1054"/>
      <c r="O106" s="1073">
        <f t="shared" si="11"/>
        <v>14</v>
      </c>
    </row>
    <row r="107" spans="1:17" outlineLevel="1" x14ac:dyDescent="0.35">
      <c r="A107" s="265">
        <v>5421</v>
      </c>
      <c r="B107" s="271" t="s">
        <v>260</v>
      </c>
      <c r="C107" s="481">
        <v>3000</v>
      </c>
      <c r="D107" s="481">
        <v>1000</v>
      </c>
      <c r="E107" s="52">
        <v>3000</v>
      </c>
      <c r="F107" s="777" t="e">
        <f>#REF!</f>
        <v>#REF!</v>
      </c>
      <c r="G107" s="777">
        <v>2000</v>
      </c>
      <c r="H107" s="479" t="e">
        <f t="shared" si="20"/>
        <v>#REF!</v>
      </c>
      <c r="I107" s="691">
        <v>3855.88</v>
      </c>
      <c r="J107" s="479">
        <f t="shared" si="21"/>
        <v>1855.88</v>
      </c>
      <c r="K107" s="481"/>
      <c r="L107" s="633"/>
      <c r="M107" s="1000">
        <f>'[1]IT '!D39</f>
        <v>4000</v>
      </c>
      <c r="N107" s="1056"/>
      <c r="O107" s="1073">
        <f t="shared" si="11"/>
        <v>144.11999999999989</v>
      </c>
    </row>
    <row r="108" spans="1:17" outlineLevel="1" x14ac:dyDescent="0.35">
      <c r="A108" s="265">
        <v>5422</v>
      </c>
      <c r="B108" s="271" t="s">
        <v>261</v>
      </c>
      <c r="C108" s="481">
        <v>5000</v>
      </c>
      <c r="D108" s="481">
        <v>1000</v>
      </c>
      <c r="E108" s="52">
        <v>1000</v>
      </c>
      <c r="F108" s="777">
        <v>0</v>
      </c>
      <c r="G108" s="777">
        <v>0</v>
      </c>
      <c r="H108" s="479">
        <f t="shared" si="20"/>
        <v>0</v>
      </c>
      <c r="I108" s="669">
        <v>0</v>
      </c>
      <c r="J108" s="479">
        <f t="shared" si="21"/>
        <v>0</v>
      </c>
      <c r="K108" s="481"/>
      <c r="L108" s="633" t="str">
        <f>L106</f>
        <v>It officer did not deem there to be that much of a need this year, compared to software</v>
      </c>
      <c r="M108" s="996">
        <v>0</v>
      </c>
      <c r="N108" s="1054"/>
      <c r="O108" s="1073">
        <f t="shared" ref="O108:O172" si="22">M108-I108</f>
        <v>0</v>
      </c>
    </row>
    <row r="109" spans="1:17" ht="13.9" outlineLevel="1" thickBot="1" x14ac:dyDescent="0.4">
      <c r="A109" s="265">
        <v>5423</v>
      </c>
      <c r="B109" s="271" t="s">
        <v>262</v>
      </c>
      <c r="C109" s="491">
        <v>23000</v>
      </c>
      <c r="D109" s="491">
        <v>1000</v>
      </c>
      <c r="E109" s="120">
        <v>1000</v>
      </c>
      <c r="F109" s="772">
        <v>0</v>
      </c>
      <c r="G109" s="795">
        <v>0</v>
      </c>
      <c r="H109" s="479">
        <f t="shared" si="20"/>
        <v>0</v>
      </c>
      <c r="I109" s="673">
        <v>0</v>
      </c>
      <c r="J109" s="479">
        <f t="shared" si="21"/>
        <v>0</v>
      </c>
      <c r="K109" s="481"/>
      <c r="L109" s="636" t="str">
        <f>L106</f>
        <v>It officer did not deem there to be that much of a need this year, compared to software</v>
      </c>
      <c r="M109" s="1011">
        <v>0</v>
      </c>
      <c r="N109" s="1072"/>
      <c r="O109" s="1076">
        <f t="shared" si="22"/>
        <v>0</v>
      </c>
    </row>
    <row r="110" spans="1:17" s="168" customFormat="1" ht="13.9" x14ac:dyDescent="0.4">
      <c r="A110" s="121"/>
      <c r="B110" s="312" t="s">
        <v>654</v>
      </c>
      <c r="C110" s="515">
        <v>64726</v>
      </c>
      <c r="D110" s="515">
        <v>53380</v>
      </c>
      <c r="E110" s="707">
        <f>SUM(E101:E109)</f>
        <v>57380</v>
      </c>
      <c r="F110" s="760" t="e">
        <f>SUM(F101:F109)</f>
        <v>#REF!</v>
      </c>
      <c r="G110" s="900" t="e">
        <f>SUM(G101:G109)</f>
        <v>#REF!</v>
      </c>
      <c r="H110" s="907" t="e">
        <f t="shared" si="20"/>
        <v>#REF!</v>
      </c>
      <c r="I110" s="689">
        <f>SUM(I101:I109)</f>
        <v>24796.46</v>
      </c>
      <c r="J110" s="901" t="e">
        <f>+I110-G110</f>
        <v>#REF!</v>
      </c>
      <c r="K110" s="486"/>
      <c r="L110" s="824"/>
      <c r="M110" s="995">
        <f>SUM(M101:M109)</f>
        <v>53550</v>
      </c>
      <c r="N110" s="1053"/>
      <c r="O110" s="1073">
        <f t="shared" si="22"/>
        <v>28753.54</v>
      </c>
    </row>
    <row r="111" spans="1:17" ht="13.9" thickBot="1" x14ac:dyDescent="0.4">
      <c r="A111" s="265"/>
      <c r="B111" s="284"/>
      <c r="C111" s="481"/>
      <c r="D111" s="481"/>
      <c r="E111" s="52"/>
      <c r="F111" s="777"/>
      <c r="G111" s="777"/>
      <c r="H111" s="481"/>
      <c r="I111" s="669"/>
      <c r="J111" s="52"/>
      <c r="K111" s="481"/>
      <c r="L111" s="633"/>
      <c r="M111" s="996"/>
      <c r="N111" s="1054"/>
      <c r="O111" s="1076"/>
    </row>
    <row r="112" spans="1:17" ht="13.9" thickBot="1" x14ac:dyDescent="0.4">
      <c r="A112" s="114"/>
      <c r="B112" s="115" t="s">
        <v>725</v>
      </c>
      <c r="C112" s="116"/>
      <c r="D112" s="116"/>
      <c r="E112" s="116"/>
      <c r="F112" s="116"/>
      <c r="G112" s="116"/>
      <c r="H112" s="116"/>
      <c r="I112" s="116"/>
      <c r="J112" s="116"/>
      <c r="K112" s="116"/>
      <c r="L112" s="116"/>
      <c r="M112" s="116"/>
      <c r="N112" s="116"/>
      <c r="O112" s="116"/>
      <c r="P112" s="116"/>
      <c r="Q112" s="116"/>
    </row>
    <row r="113" spans="1:17" outlineLevel="1" x14ac:dyDescent="0.35">
      <c r="A113" s="265">
        <v>5210</v>
      </c>
      <c r="B113" s="276" t="s">
        <v>226</v>
      </c>
      <c r="C113" s="481">
        <v>1000</v>
      </c>
      <c r="D113" s="481">
        <v>1500</v>
      </c>
      <c r="E113" s="52">
        <v>1500</v>
      </c>
      <c r="F113" s="777">
        <v>1500</v>
      </c>
      <c r="G113" s="777">
        <f>F113</f>
        <v>1500</v>
      </c>
      <c r="H113" s="481">
        <f>+G113-F113</f>
        <v>0</v>
      </c>
      <c r="I113" s="669">
        <v>0</v>
      </c>
      <c r="J113" s="712">
        <f>+I113-G113</f>
        <v>-1500</v>
      </c>
      <c r="K113" s="481"/>
      <c r="L113" s="633"/>
      <c r="M113" s="996">
        <v>1500</v>
      </c>
      <c r="N113" s="1054"/>
      <c r="O113" s="1071">
        <f t="shared" si="22"/>
        <v>1500</v>
      </c>
    </row>
    <row r="114" spans="1:17" outlineLevel="1" x14ac:dyDescent="0.35">
      <c r="A114" s="265">
        <v>5212</v>
      </c>
      <c r="B114" s="271" t="s">
        <v>227</v>
      </c>
      <c r="C114" s="481">
        <v>18109</v>
      </c>
      <c r="D114" s="481">
        <v>18500</v>
      </c>
      <c r="E114" s="52">
        <v>18453</v>
      </c>
      <c r="F114" s="777">
        <v>18453</v>
      </c>
      <c r="G114" s="777">
        <f>F114</f>
        <v>18453</v>
      </c>
      <c r="H114" s="481">
        <f t="shared" ref="H114:H119" si="23">+G114-F114</f>
        <v>0</v>
      </c>
      <c r="I114" s="691">
        <v>17401</v>
      </c>
      <c r="J114" s="712">
        <f t="shared" ref="J114:J118" si="24">+I114-G114</f>
        <v>-1052</v>
      </c>
      <c r="K114" s="481"/>
      <c r="L114" s="633"/>
      <c r="M114" s="1000">
        <v>16400</v>
      </c>
      <c r="N114" s="1056"/>
      <c r="O114" s="1073">
        <f t="shared" si="22"/>
        <v>-1001</v>
      </c>
    </row>
    <row r="115" spans="1:17" outlineLevel="1" x14ac:dyDescent="0.35">
      <c r="A115" s="265">
        <v>5215</v>
      </c>
      <c r="B115" s="271" t="s">
        <v>228</v>
      </c>
      <c r="C115" s="52">
        <v>56000</v>
      </c>
      <c r="D115" s="52">
        <v>20000</v>
      </c>
      <c r="E115" s="52">
        <v>20000</v>
      </c>
      <c r="F115" s="777">
        <v>20000</v>
      </c>
      <c r="G115" s="777">
        <v>30000</v>
      </c>
      <c r="H115" s="481">
        <f t="shared" si="23"/>
        <v>10000</v>
      </c>
      <c r="I115" s="891">
        <v>43575.86</v>
      </c>
      <c r="J115" s="712">
        <f t="shared" si="24"/>
        <v>13575.86</v>
      </c>
      <c r="K115" s="52"/>
      <c r="L115" s="633" t="s">
        <v>726</v>
      </c>
      <c r="M115" s="1000">
        <v>25000</v>
      </c>
      <c r="N115" s="1056"/>
      <c r="O115" s="1073">
        <f t="shared" si="22"/>
        <v>-18575.86</v>
      </c>
    </row>
    <row r="116" spans="1:17" outlineLevel="1" x14ac:dyDescent="0.35">
      <c r="A116" s="265">
        <v>5206</v>
      </c>
      <c r="B116" s="271" t="s">
        <v>727</v>
      </c>
      <c r="C116" s="481"/>
      <c r="D116" s="481">
        <v>53242</v>
      </c>
      <c r="E116" s="52">
        <v>53242</v>
      </c>
      <c r="F116" s="777">
        <v>53242</v>
      </c>
      <c r="G116" s="777">
        <f>F116</f>
        <v>53242</v>
      </c>
      <c r="H116" s="481">
        <f t="shared" si="23"/>
        <v>0</v>
      </c>
      <c r="I116" s="691">
        <v>153000</v>
      </c>
      <c r="J116" s="712">
        <f t="shared" si="24"/>
        <v>99758</v>
      </c>
      <c r="K116" s="481"/>
      <c r="L116" s="633"/>
      <c r="M116" s="1000">
        <v>0</v>
      </c>
      <c r="N116" s="1056"/>
      <c r="O116" s="1073">
        <f t="shared" si="22"/>
        <v>-153000</v>
      </c>
      <c r="P116" s="146" t="s">
        <v>728</v>
      </c>
    </row>
    <row r="117" spans="1:17" outlineLevel="1" x14ac:dyDescent="0.35">
      <c r="A117" s="265">
        <v>5216</v>
      </c>
      <c r="B117" s="271" t="s">
        <v>229</v>
      </c>
      <c r="C117" s="481">
        <v>0</v>
      </c>
      <c r="D117" s="481">
        <v>0</v>
      </c>
      <c r="E117" s="52">
        <v>0</v>
      </c>
      <c r="F117" s="777">
        <v>20000</v>
      </c>
      <c r="G117" s="777">
        <f>F117</f>
        <v>20000</v>
      </c>
      <c r="H117" s="481">
        <f t="shared" si="23"/>
        <v>0</v>
      </c>
      <c r="I117" s="669">
        <v>5295.75</v>
      </c>
      <c r="J117" s="712">
        <f t="shared" si="24"/>
        <v>-14704.25</v>
      </c>
      <c r="K117" s="481"/>
      <c r="L117" s="633" t="s">
        <v>729</v>
      </c>
      <c r="M117" s="996">
        <v>2000</v>
      </c>
      <c r="N117" s="1054"/>
      <c r="O117" s="1073">
        <f t="shared" si="22"/>
        <v>-3295.75</v>
      </c>
      <c r="P117" s="146" t="s">
        <v>730</v>
      </c>
    </row>
    <row r="118" spans="1:17" ht="13.9" outlineLevel="1" thickBot="1" x14ac:dyDescent="0.4">
      <c r="A118" s="265">
        <v>5217</v>
      </c>
      <c r="B118" s="271" t="s">
        <v>230</v>
      </c>
      <c r="C118" s="480">
        <v>400</v>
      </c>
      <c r="D118" s="480">
        <v>0</v>
      </c>
      <c r="E118" s="120">
        <v>0</v>
      </c>
      <c r="F118" s="772">
        <v>5000</v>
      </c>
      <c r="G118" s="772">
        <v>5000</v>
      </c>
      <c r="H118" s="481">
        <f t="shared" si="23"/>
        <v>0</v>
      </c>
      <c r="I118" s="673">
        <v>0</v>
      </c>
      <c r="J118" s="712">
        <f t="shared" si="24"/>
        <v>-5000</v>
      </c>
      <c r="K118" s="635"/>
      <c r="L118" s="636" t="s">
        <v>731</v>
      </c>
      <c r="M118" s="1011">
        <v>0</v>
      </c>
      <c r="N118" s="1072"/>
      <c r="O118" s="1076">
        <f t="shared" si="22"/>
        <v>0</v>
      </c>
    </row>
    <row r="119" spans="1:17" s="168" customFormat="1" ht="13.9" x14ac:dyDescent="0.4">
      <c r="A119" s="121"/>
      <c r="B119" s="312" t="s">
        <v>654</v>
      </c>
      <c r="C119" s="515">
        <v>75509</v>
      </c>
      <c r="D119" s="515">
        <v>93242</v>
      </c>
      <c r="E119" s="707">
        <f>SUM(E113:E118)</f>
        <v>93195</v>
      </c>
      <c r="F119" s="760">
        <f>SUM(F113:F118)</f>
        <v>118195</v>
      </c>
      <c r="G119" s="760">
        <f>SUM(G113:G118)</f>
        <v>128195</v>
      </c>
      <c r="H119" s="910">
        <f t="shared" si="23"/>
        <v>10000</v>
      </c>
      <c r="I119" s="689">
        <f>SUM(I113:I118)</f>
        <v>219272.61</v>
      </c>
      <c r="J119" s="922">
        <f>+I119-G119</f>
        <v>91077.609999999986</v>
      </c>
      <c r="K119" s="515"/>
      <c r="L119" s="824"/>
      <c r="M119" s="995">
        <f>SUM(M113:M118)</f>
        <v>44900</v>
      </c>
      <c r="N119" s="1053"/>
      <c r="O119" s="1073">
        <f t="shared" si="22"/>
        <v>-174372.61</v>
      </c>
    </row>
    <row r="120" spans="1:17" ht="13.9" thickBot="1" x14ac:dyDescent="0.4">
      <c r="A120" s="265"/>
      <c r="B120" s="284"/>
      <c r="C120" s="481"/>
      <c r="D120" s="481"/>
      <c r="E120" s="52"/>
      <c r="F120" s="777"/>
      <c r="G120" s="777"/>
      <c r="H120" s="481"/>
      <c r="I120" s="669"/>
      <c r="J120" s="52"/>
      <c r="K120" s="481"/>
      <c r="L120" s="633"/>
      <c r="M120" s="996"/>
      <c r="N120" s="1054"/>
      <c r="O120" s="1076"/>
    </row>
    <row r="121" spans="1:17" ht="13.9" thickBot="1" x14ac:dyDescent="0.4">
      <c r="A121" s="114"/>
      <c r="B121" s="115" t="s">
        <v>732</v>
      </c>
      <c r="C121" s="116"/>
      <c r="D121" s="116"/>
      <c r="E121" s="116"/>
      <c r="F121" s="116"/>
      <c r="G121" s="116"/>
      <c r="H121" s="116"/>
      <c r="I121" s="116"/>
      <c r="J121" s="116"/>
      <c r="K121" s="116"/>
      <c r="L121" s="116"/>
      <c r="M121" s="116"/>
      <c r="N121" s="116"/>
      <c r="O121" s="116"/>
      <c r="P121" s="116"/>
      <c r="Q121" s="116"/>
    </row>
    <row r="122" spans="1:17" outlineLevel="1" x14ac:dyDescent="0.35">
      <c r="A122" s="265">
        <v>5200</v>
      </c>
      <c r="B122" s="276" t="s">
        <v>222</v>
      </c>
      <c r="C122" s="481">
        <v>3089</v>
      </c>
      <c r="D122" s="481">
        <v>3000</v>
      </c>
      <c r="E122" s="52">
        <v>3000</v>
      </c>
      <c r="F122" s="777">
        <v>3000</v>
      </c>
      <c r="G122" s="777">
        <f>F122</f>
        <v>3000</v>
      </c>
      <c r="H122" s="481">
        <f>+G122-F122</f>
        <v>0</v>
      </c>
      <c r="I122" s="691">
        <v>3102.79</v>
      </c>
      <c r="J122" s="712">
        <f>+I122-G122</f>
        <v>102.78999999999996</v>
      </c>
      <c r="K122" s="481"/>
      <c r="L122" s="633"/>
      <c r="M122" s="1000">
        <v>3200</v>
      </c>
      <c r="N122" s="1056"/>
      <c r="O122" s="1071">
        <f t="shared" si="22"/>
        <v>97.210000000000036</v>
      </c>
    </row>
    <row r="123" spans="1:17" outlineLevel="1" x14ac:dyDescent="0.35">
      <c r="A123" s="265">
        <v>5201</v>
      </c>
      <c r="B123" s="271" t="s">
        <v>223</v>
      </c>
      <c r="C123" s="481">
        <v>15000</v>
      </c>
      <c r="D123" s="481">
        <v>15000</v>
      </c>
      <c r="E123" s="52">
        <v>15000</v>
      </c>
      <c r="F123" s="777">
        <v>15000</v>
      </c>
      <c r="G123" s="777">
        <f t="shared" ref="G123:G126" si="25">F123</f>
        <v>15000</v>
      </c>
      <c r="H123" s="481">
        <f t="shared" ref="H123:H127" si="26">+G123-F123</f>
        <v>0</v>
      </c>
      <c r="I123" s="691">
        <v>10290.709999999999</v>
      </c>
      <c r="J123" s="712">
        <f t="shared" ref="J123:J126" si="27">+I123-G123</f>
        <v>-4709.2900000000009</v>
      </c>
      <c r="K123" s="481"/>
      <c r="L123" s="633"/>
      <c r="M123" s="1000">
        <v>15000</v>
      </c>
      <c r="N123" s="1056"/>
      <c r="O123" s="1073">
        <f t="shared" si="22"/>
        <v>4709.2900000000009</v>
      </c>
    </row>
    <row r="124" spans="1:17" outlineLevel="1" x14ac:dyDescent="0.35">
      <c r="A124" s="265">
        <v>5205</v>
      </c>
      <c r="B124" s="271" t="s">
        <v>225</v>
      </c>
      <c r="C124" s="481">
        <v>50</v>
      </c>
      <c r="D124" s="481">
        <v>50</v>
      </c>
      <c r="E124" s="52">
        <v>200</v>
      </c>
      <c r="F124" s="777">
        <v>200</v>
      </c>
      <c r="G124" s="777">
        <f t="shared" si="25"/>
        <v>200</v>
      </c>
      <c r="H124" s="481">
        <f t="shared" si="26"/>
        <v>0</v>
      </c>
      <c r="I124" s="690">
        <v>221.35</v>
      </c>
      <c r="J124" s="712">
        <f t="shared" si="27"/>
        <v>21.349999999999994</v>
      </c>
      <c r="K124" s="481"/>
      <c r="L124" s="633"/>
      <c r="M124" s="999">
        <v>220</v>
      </c>
      <c r="N124" s="1055"/>
      <c r="O124" s="1073">
        <f t="shared" si="22"/>
        <v>-1.3499999999999943</v>
      </c>
    </row>
    <row r="125" spans="1:17" outlineLevel="1" x14ac:dyDescent="0.35">
      <c r="A125" s="265">
        <v>5230</v>
      </c>
      <c r="B125" s="271" t="s">
        <v>234</v>
      </c>
      <c r="C125" s="481">
        <v>28300</v>
      </c>
      <c r="D125" s="481">
        <v>28500</v>
      </c>
      <c r="E125" s="52">
        <v>28500</v>
      </c>
      <c r="F125" s="777">
        <v>28500</v>
      </c>
      <c r="G125" s="777">
        <f t="shared" si="25"/>
        <v>28500</v>
      </c>
      <c r="H125" s="481">
        <f t="shared" si="26"/>
        <v>0</v>
      </c>
      <c r="I125" s="691">
        <v>24247.95</v>
      </c>
      <c r="J125" s="712">
        <f t="shared" si="27"/>
        <v>-4252.0499999999993</v>
      </c>
      <c r="K125" s="481"/>
      <c r="L125" s="633"/>
      <c r="M125" s="1000">
        <v>28500</v>
      </c>
      <c r="N125" s="1056"/>
      <c r="O125" s="1073">
        <f t="shared" si="22"/>
        <v>4252.0499999999993</v>
      </c>
    </row>
    <row r="126" spans="1:17" ht="31.15" customHeight="1" outlineLevel="1" thickBot="1" x14ac:dyDescent="0.4">
      <c r="A126" s="265">
        <v>5202</v>
      </c>
      <c r="B126" s="271" t="s">
        <v>224</v>
      </c>
      <c r="C126" s="480">
        <v>0</v>
      </c>
      <c r="D126" s="480">
        <v>0</v>
      </c>
      <c r="E126" s="120">
        <v>0</v>
      </c>
      <c r="F126" s="772">
        <v>0</v>
      </c>
      <c r="G126" s="777">
        <f t="shared" si="25"/>
        <v>0</v>
      </c>
      <c r="H126" s="481">
        <f t="shared" si="26"/>
        <v>0</v>
      </c>
      <c r="I126" s="694">
        <v>497.62</v>
      </c>
      <c r="J126" s="712">
        <f t="shared" si="27"/>
        <v>497.62</v>
      </c>
      <c r="K126" s="635"/>
      <c r="L126" s="636"/>
      <c r="M126" s="1012">
        <v>500</v>
      </c>
      <c r="N126" s="1080"/>
      <c r="O126" s="1076">
        <f t="shared" si="22"/>
        <v>2.3799999999999955</v>
      </c>
    </row>
    <row r="127" spans="1:17" s="168" customFormat="1" ht="13.9" x14ac:dyDescent="0.4">
      <c r="A127" s="121"/>
      <c r="B127" s="312" t="s">
        <v>654</v>
      </c>
      <c r="C127" s="515">
        <v>46439</v>
      </c>
      <c r="D127" s="515">
        <v>46550</v>
      </c>
      <c r="E127" s="707">
        <f>SUM(E122:E126)</f>
        <v>46700</v>
      </c>
      <c r="F127" s="760">
        <f>SUM(F122:F126)</f>
        <v>46700</v>
      </c>
      <c r="G127" s="900">
        <f>SUM(G122:G126)</f>
        <v>46700</v>
      </c>
      <c r="H127" s="910">
        <f t="shared" si="26"/>
        <v>0</v>
      </c>
      <c r="I127" s="689">
        <f>SUM(I122:I126)</f>
        <v>38360.420000000006</v>
      </c>
      <c r="J127" s="922">
        <f>+I127-G127</f>
        <v>-8339.5799999999945</v>
      </c>
      <c r="K127" s="515"/>
      <c r="L127" s="824"/>
      <c r="M127" s="995">
        <f>SUM(M122:M126)</f>
        <v>47420</v>
      </c>
      <c r="N127" s="1053"/>
      <c r="O127" s="1073">
        <f t="shared" si="22"/>
        <v>9059.5799999999945</v>
      </c>
    </row>
    <row r="128" spans="1:17" ht="13.9" thickBot="1" x14ac:dyDescent="0.4">
      <c r="A128" s="265"/>
      <c r="B128" s="284"/>
      <c r="C128" s="481"/>
      <c r="D128" s="481"/>
      <c r="E128" s="52"/>
      <c r="F128" s="777"/>
      <c r="G128" s="777"/>
      <c r="H128" s="481"/>
      <c r="I128" s="669"/>
      <c r="J128" s="52"/>
      <c r="K128" s="481"/>
      <c r="L128" s="633"/>
      <c r="M128" s="996"/>
      <c r="N128" s="1054"/>
      <c r="O128" s="1076"/>
    </row>
    <row r="129" spans="1:33" ht="13.9" thickBot="1" x14ac:dyDescent="0.4">
      <c r="A129" s="114"/>
      <c r="B129" s="115" t="s">
        <v>733</v>
      </c>
      <c r="C129" s="116"/>
      <c r="D129" s="116"/>
      <c r="E129" s="116"/>
      <c r="F129" s="116"/>
      <c r="G129" s="116"/>
      <c r="H129" s="116"/>
      <c r="I129" s="116"/>
      <c r="J129" s="116"/>
      <c r="K129" s="116"/>
      <c r="L129" s="116"/>
      <c r="M129" s="116"/>
      <c r="N129" s="116"/>
      <c r="O129" s="116"/>
      <c r="P129" s="116"/>
      <c r="Q129" s="116"/>
    </row>
    <row r="130" spans="1:33" outlineLevel="1" x14ac:dyDescent="0.35">
      <c r="A130" s="265">
        <v>6510</v>
      </c>
      <c r="B130" s="271" t="s">
        <v>317</v>
      </c>
      <c r="C130" s="481">
        <v>19268</v>
      </c>
      <c r="D130" s="481">
        <v>8000</v>
      </c>
      <c r="E130" s="52">
        <v>11350</v>
      </c>
      <c r="F130" s="777">
        <v>20000</v>
      </c>
      <c r="G130" s="777">
        <f>VLOOKUP("Total Academic Initiatives",'Academic Initiatives'!A1:G19,4,0)</f>
        <v>19450</v>
      </c>
      <c r="H130" s="481">
        <f>+G130-F130</f>
        <v>-550</v>
      </c>
      <c r="I130" s="697">
        <v>7350</v>
      </c>
      <c r="J130" s="712">
        <f>+I130-G130</f>
        <v>-12100</v>
      </c>
      <c r="K130" s="481"/>
      <c r="L130" s="633" t="s">
        <v>734</v>
      </c>
      <c r="M130" s="1008">
        <f>VLOOKUP("Total Academic Initiatives",'Academic Initiatives'!A1:F22,6,0)</f>
        <v>20000</v>
      </c>
      <c r="N130" s="1059"/>
      <c r="O130" s="1071">
        <f t="shared" si="22"/>
        <v>12650</v>
      </c>
    </row>
    <row r="131" spans="1:33" outlineLevel="1" x14ac:dyDescent="0.35">
      <c r="A131" s="265">
        <v>6050</v>
      </c>
      <c r="B131" s="271" t="s">
        <v>301</v>
      </c>
      <c r="C131" s="481">
        <v>21575</v>
      </c>
      <c r="D131" s="481">
        <v>25000</v>
      </c>
      <c r="E131" s="52">
        <v>26625</v>
      </c>
      <c r="F131" s="777">
        <f>VLOOKUP("Total BIPOC Initiatives",'BIPOC Initiatives'!A:C,3,0)</f>
        <v>30000</v>
      </c>
      <c r="G131" s="777">
        <f>F131+31500+15000-2500</f>
        <v>74000</v>
      </c>
      <c r="H131" s="481">
        <f t="shared" ref="H131:H164" si="28">+G131-F131</f>
        <v>44000</v>
      </c>
      <c r="I131" s="669">
        <v>70489</v>
      </c>
      <c r="J131" s="712">
        <f t="shared" ref="J131:J163" si="29">+I131-G131</f>
        <v>-3511</v>
      </c>
      <c r="K131" s="481"/>
      <c r="L131" s="633" t="s">
        <v>735</v>
      </c>
      <c r="M131" s="996">
        <f>'BIPOC Initiatives'!D40</f>
        <v>30000</v>
      </c>
      <c r="N131" s="1054"/>
      <c r="O131" s="1073">
        <f>M131-I131</f>
        <v>-40489</v>
      </c>
    </row>
    <row r="132" spans="1:33" outlineLevel="1" x14ac:dyDescent="0.35">
      <c r="A132" s="265">
        <v>6999</v>
      </c>
      <c r="B132" s="271" t="s">
        <v>327</v>
      </c>
      <c r="C132" s="481">
        <v>22750</v>
      </c>
      <c r="D132" s="481">
        <v>22750</v>
      </c>
      <c r="E132" s="52">
        <v>22750</v>
      </c>
      <c r="F132" s="777">
        <v>22750</v>
      </c>
      <c r="G132" s="777">
        <v>50000</v>
      </c>
      <c r="H132" s="481">
        <f t="shared" si="28"/>
        <v>27250</v>
      </c>
      <c r="I132" s="669">
        <v>50000</v>
      </c>
      <c r="J132" s="712">
        <f t="shared" si="29"/>
        <v>0</v>
      </c>
      <c r="K132" s="481" t="s">
        <v>736</v>
      </c>
      <c r="L132" s="633" t="s">
        <v>737</v>
      </c>
      <c r="M132" s="996">
        <v>20000</v>
      </c>
      <c r="N132" s="1054"/>
      <c r="O132" s="1073">
        <f t="shared" si="22"/>
        <v>-30000</v>
      </c>
    </row>
    <row r="133" spans="1:33" s="665" customFormat="1" outlineLevel="1" x14ac:dyDescent="0.35">
      <c r="A133" s="265">
        <v>6700</v>
      </c>
      <c r="B133" s="271" t="s">
        <v>322</v>
      </c>
      <c r="C133" s="52">
        <v>44000</v>
      </c>
      <c r="D133" s="52">
        <v>45000</v>
      </c>
      <c r="E133" s="52">
        <v>45000</v>
      </c>
      <c r="F133" s="777">
        <v>44000</v>
      </c>
      <c r="G133" s="777">
        <v>0</v>
      </c>
      <c r="H133" s="481">
        <f t="shared" si="28"/>
        <v>-44000</v>
      </c>
      <c r="I133" s="690">
        <v>734.03</v>
      </c>
      <c r="J133" s="712">
        <f t="shared" si="29"/>
        <v>734.03</v>
      </c>
      <c r="K133" s="52"/>
      <c r="L133" s="633" t="s">
        <v>738</v>
      </c>
      <c r="M133" s="999">
        <f>Campaigns!R62</f>
        <v>47750</v>
      </c>
      <c r="N133" s="1055"/>
      <c r="O133" s="1073">
        <f t="shared" si="22"/>
        <v>47015.97</v>
      </c>
      <c r="P133" s="146"/>
      <c r="Q133" s="146"/>
      <c r="R133" s="146"/>
      <c r="S133" s="146"/>
      <c r="T133" s="146"/>
      <c r="U133" s="146"/>
      <c r="V133" s="146"/>
      <c r="W133" s="146"/>
      <c r="X133" s="146"/>
      <c r="Y133" s="146"/>
      <c r="Z133" s="146"/>
      <c r="AA133" s="146"/>
      <c r="AB133" s="146"/>
      <c r="AC133" s="146"/>
      <c r="AD133" s="146"/>
      <c r="AE133" s="146"/>
      <c r="AF133" s="146"/>
      <c r="AG133" s="146"/>
    </row>
    <row r="134" spans="1:33" outlineLevel="1" x14ac:dyDescent="0.35">
      <c r="A134" s="265">
        <v>6710</v>
      </c>
      <c r="B134" s="271" t="s">
        <v>739</v>
      </c>
      <c r="C134" s="481">
        <v>0</v>
      </c>
      <c r="D134" s="481">
        <v>41307.15</v>
      </c>
      <c r="E134" s="52">
        <v>41307</v>
      </c>
      <c r="F134" s="777">
        <v>0</v>
      </c>
      <c r="G134" s="777"/>
      <c r="H134" s="481">
        <f t="shared" si="28"/>
        <v>0</v>
      </c>
      <c r="I134" s="669"/>
      <c r="J134" s="712">
        <f t="shared" si="29"/>
        <v>0</v>
      </c>
      <c r="K134" s="481" t="s">
        <v>740</v>
      </c>
      <c r="L134" s="633" t="s">
        <v>741</v>
      </c>
      <c r="M134" s="996">
        <v>0</v>
      </c>
      <c r="N134" s="1054"/>
      <c r="O134" s="1073">
        <f t="shared" si="22"/>
        <v>0</v>
      </c>
      <c r="P134" s="146" t="s">
        <v>742</v>
      </c>
    </row>
    <row r="135" spans="1:33" outlineLevel="1" x14ac:dyDescent="0.35">
      <c r="A135" s="265">
        <v>6730</v>
      </c>
      <c r="B135" s="271" t="s">
        <v>743</v>
      </c>
      <c r="C135" s="481">
        <v>0</v>
      </c>
      <c r="D135" s="481">
        <v>20000</v>
      </c>
      <c r="E135" s="52">
        <v>20000</v>
      </c>
      <c r="F135" s="777">
        <v>20000</v>
      </c>
      <c r="G135" s="777">
        <f>F135</f>
        <v>20000</v>
      </c>
      <c r="H135" s="481">
        <f t="shared" si="28"/>
        <v>0</v>
      </c>
      <c r="I135" s="669">
        <v>20000</v>
      </c>
      <c r="J135" s="712">
        <f t="shared" si="29"/>
        <v>0</v>
      </c>
      <c r="K135" s="481"/>
      <c r="L135" s="633"/>
      <c r="M135" s="996">
        <v>5000</v>
      </c>
      <c r="N135" s="1054"/>
      <c r="O135" s="1073">
        <f t="shared" si="22"/>
        <v>-15000</v>
      </c>
      <c r="P135" s="146" t="s">
        <v>1459</v>
      </c>
    </row>
    <row r="136" spans="1:33" ht="23.65" customHeight="1" outlineLevel="1" x14ac:dyDescent="0.35">
      <c r="A136" s="265">
        <v>6070</v>
      </c>
      <c r="B136" s="271" t="s">
        <v>304</v>
      </c>
      <c r="C136" s="481">
        <v>0</v>
      </c>
      <c r="D136" s="481">
        <v>0</v>
      </c>
      <c r="E136" s="52">
        <v>8000</v>
      </c>
      <c r="F136" s="777">
        <f>E136</f>
        <v>8000</v>
      </c>
      <c r="G136" s="777">
        <f>F136</f>
        <v>8000</v>
      </c>
      <c r="H136" s="481">
        <f t="shared" si="28"/>
        <v>0</v>
      </c>
      <c r="I136" s="669">
        <f>G136</f>
        <v>8000</v>
      </c>
      <c r="J136" s="712">
        <f t="shared" si="29"/>
        <v>0</v>
      </c>
      <c r="K136" s="481"/>
      <c r="L136" s="633" t="s">
        <v>744</v>
      </c>
      <c r="M136" s="996"/>
      <c r="N136" s="1054"/>
      <c r="O136" s="1073">
        <f t="shared" si="22"/>
        <v>-8000</v>
      </c>
      <c r="P136" s="146" t="s">
        <v>745</v>
      </c>
    </row>
    <row r="137" spans="1:33" outlineLevel="1" x14ac:dyDescent="0.35">
      <c r="A137" s="265">
        <v>6600</v>
      </c>
      <c r="B137" s="271" t="s">
        <v>319</v>
      </c>
      <c r="C137" s="481">
        <v>5200</v>
      </c>
      <c r="D137" s="481">
        <v>1000</v>
      </c>
      <c r="E137" s="52">
        <v>1000</v>
      </c>
      <c r="F137" s="777">
        <v>500</v>
      </c>
      <c r="G137" s="777">
        <v>0</v>
      </c>
      <c r="H137" s="481">
        <f t="shared" si="28"/>
        <v>-500</v>
      </c>
      <c r="I137" s="669">
        <v>0</v>
      </c>
      <c r="J137" s="712">
        <f t="shared" si="29"/>
        <v>0</v>
      </c>
      <c r="K137" s="481"/>
      <c r="L137" s="633" t="s">
        <v>746</v>
      </c>
      <c r="M137" s="996">
        <v>1000</v>
      </c>
      <c r="N137" s="1054"/>
      <c r="O137" s="1073">
        <f t="shared" si="22"/>
        <v>1000</v>
      </c>
    </row>
    <row r="138" spans="1:33" s="665" customFormat="1" outlineLevel="1" x14ac:dyDescent="0.35">
      <c r="A138" s="1216">
        <v>6998</v>
      </c>
      <c r="B138" s="271" t="s">
        <v>747</v>
      </c>
      <c r="C138" s="52"/>
      <c r="D138" s="52"/>
      <c r="E138" s="52"/>
      <c r="F138" s="777">
        <v>5000</v>
      </c>
      <c r="G138" s="777">
        <v>20000</v>
      </c>
      <c r="H138" s="481">
        <f t="shared" si="28"/>
        <v>15000</v>
      </c>
      <c r="I138" s="669">
        <v>20000</v>
      </c>
      <c r="J138" s="712">
        <f t="shared" si="29"/>
        <v>0</v>
      </c>
      <c r="K138" s="52"/>
      <c r="L138" s="939" t="s">
        <v>748</v>
      </c>
      <c r="M138" s="996">
        <v>5000</v>
      </c>
      <c r="N138" s="1054"/>
      <c r="O138" s="1073">
        <f t="shared" si="22"/>
        <v>-15000</v>
      </c>
      <c r="P138" s="1013" t="s">
        <v>749</v>
      </c>
      <c r="Q138" s="1013"/>
      <c r="R138" s="1013"/>
      <c r="S138" s="1013"/>
      <c r="T138" s="1013"/>
      <c r="U138" s="1013"/>
      <c r="V138" s="1013"/>
      <c r="W138" s="1013"/>
      <c r="X138" s="1013"/>
      <c r="Y138" s="1013"/>
      <c r="Z138" s="1013"/>
      <c r="AA138" s="1013"/>
      <c r="AB138" s="1013"/>
      <c r="AC138" s="1013"/>
      <c r="AD138" s="1013"/>
      <c r="AE138" s="146"/>
      <c r="AF138" s="146"/>
      <c r="AG138" s="146"/>
    </row>
    <row r="139" spans="1:33" s="490" customFormat="1" outlineLevel="1" x14ac:dyDescent="0.35">
      <c r="A139" s="458">
        <v>6720</v>
      </c>
      <c r="B139" s="489" t="s">
        <v>750</v>
      </c>
      <c r="C139" s="481">
        <v>0</v>
      </c>
      <c r="D139" s="481">
        <v>10000</v>
      </c>
      <c r="E139" s="52">
        <v>10000</v>
      </c>
      <c r="F139" s="777">
        <v>5000</v>
      </c>
      <c r="G139" s="777">
        <v>10000</v>
      </c>
      <c r="H139" s="481">
        <f t="shared" si="28"/>
        <v>5000</v>
      </c>
      <c r="I139" s="669">
        <v>9988.1299999999992</v>
      </c>
      <c r="J139" s="712">
        <f t="shared" si="29"/>
        <v>-11.8700000000008</v>
      </c>
      <c r="K139" s="481"/>
      <c r="L139" s="685" t="s">
        <v>746</v>
      </c>
      <c r="M139" s="996">
        <v>5000</v>
      </c>
      <c r="N139" s="1054"/>
      <c r="O139" s="1073">
        <f t="shared" si="22"/>
        <v>-4988.1299999999992</v>
      </c>
    </row>
    <row r="140" spans="1:33" outlineLevel="1" x14ac:dyDescent="0.35">
      <c r="A140" s="265">
        <v>6200</v>
      </c>
      <c r="B140" s="271" t="s">
        <v>311</v>
      </c>
      <c r="C140" s="481">
        <v>39480</v>
      </c>
      <c r="D140" s="481">
        <v>39480</v>
      </c>
      <c r="E140" s="52">
        <v>32118.42</v>
      </c>
      <c r="F140" s="777">
        <v>32118.42</v>
      </c>
      <c r="G140" s="777">
        <v>0</v>
      </c>
      <c r="H140" s="481">
        <f t="shared" si="28"/>
        <v>-32118.42</v>
      </c>
      <c r="I140" s="669">
        <v>0</v>
      </c>
      <c r="J140" s="712">
        <f t="shared" si="29"/>
        <v>0</v>
      </c>
      <c r="K140" s="481"/>
      <c r="L140" s="633"/>
      <c r="M140" s="996">
        <v>0</v>
      </c>
      <c r="N140" s="1054"/>
      <c r="O140" s="1073">
        <f t="shared" si="22"/>
        <v>0</v>
      </c>
      <c r="P140" s="146" t="s">
        <v>1460</v>
      </c>
    </row>
    <row r="141" spans="1:33" ht="13.9" outlineLevel="1" thickBot="1" x14ac:dyDescent="0.4">
      <c r="A141" s="265">
        <v>6790</v>
      </c>
      <c r="B141" s="271" t="s">
        <v>751</v>
      </c>
      <c r="C141" s="481"/>
      <c r="D141" s="481"/>
      <c r="E141" s="52"/>
      <c r="F141" s="777">
        <v>0</v>
      </c>
      <c r="G141" s="777">
        <v>7500</v>
      </c>
      <c r="H141" s="481"/>
      <c r="I141" s="669">
        <v>7500</v>
      </c>
      <c r="J141" s="712"/>
      <c r="K141" s="481"/>
      <c r="L141" s="636" t="s">
        <v>752</v>
      </c>
      <c r="M141" s="996">
        <f>25000*1.15</f>
        <v>28749.999999999996</v>
      </c>
      <c r="N141" s="1054"/>
      <c r="O141" s="1073">
        <f t="shared" si="22"/>
        <v>21249.999999999996</v>
      </c>
    </row>
    <row r="142" spans="1:33" outlineLevel="1" x14ac:dyDescent="0.35">
      <c r="A142" s="265">
        <v>6055</v>
      </c>
      <c r="B142" s="271" t="s">
        <v>302</v>
      </c>
      <c r="C142" s="481">
        <v>6232</v>
      </c>
      <c r="D142" s="481">
        <v>5000</v>
      </c>
      <c r="E142" s="52">
        <v>5000</v>
      </c>
      <c r="F142" s="777">
        <v>5000</v>
      </c>
      <c r="G142" s="777">
        <v>0</v>
      </c>
      <c r="H142" s="481">
        <f t="shared" si="28"/>
        <v>-5000</v>
      </c>
      <c r="I142" s="669">
        <v>0</v>
      </c>
      <c r="J142" s="712">
        <f t="shared" si="29"/>
        <v>0</v>
      </c>
      <c r="K142" s="481"/>
      <c r="L142" s="633" t="s">
        <v>753</v>
      </c>
      <c r="M142" s="996">
        <v>5000</v>
      </c>
      <c r="N142" s="1054"/>
      <c r="O142" s="1073">
        <f t="shared" si="22"/>
        <v>5000</v>
      </c>
    </row>
    <row r="143" spans="1:33" outlineLevel="1" x14ac:dyDescent="0.35">
      <c r="A143" s="265">
        <v>5905</v>
      </c>
      <c r="B143" s="271" t="s">
        <v>289</v>
      </c>
      <c r="C143" s="481">
        <v>1250</v>
      </c>
      <c r="D143" s="481">
        <v>1250</v>
      </c>
      <c r="E143" s="52">
        <v>2000</v>
      </c>
      <c r="F143" s="777">
        <v>2000</v>
      </c>
      <c r="G143" s="777">
        <f>I143</f>
        <v>1636</v>
      </c>
      <c r="H143" s="481">
        <f t="shared" si="28"/>
        <v>-364</v>
      </c>
      <c r="I143" s="691">
        <v>1636</v>
      </c>
      <c r="J143" s="712">
        <f t="shared" si="29"/>
        <v>0</v>
      </c>
      <c r="K143" s="481" t="s">
        <v>754</v>
      </c>
      <c r="L143" s="633"/>
      <c r="M143" s="1000">
        <v>3500</v>
      </c>
      <c r="N143" s="1056"/>
      <c r="O143" s="1073">
        <f t="shared" si="22"/>
        <v>1864</v>
      </c>
    </row>
    <row r="144" spans="1:33" outlineLevel="1" x14ac:dyDescent="0.35">
      <c r="A144" s="265">
        <v>6795</v>
      </c>
      <c r="B144" s="271" t="s">
        <v>755</v>
      </c>
      <c r="C144" s="481"/>
      <c r="D144" s="481"/>
      <c r="E144" s="52"/>
      <c r="F144" s="777"/>
      <c r="G144" s="777"/>
      <c r="H144" s="481"/>
      <c r="I144" s="1276"/>
      <c r="J144" s="712"/>
      <c r="K144" s="481"/>
      <c r="L144" s="633"/>
      <c r="M144" s="1277">
        <v>10000</v>
      </c>
      <c r="N144" s="1278"/>
      <c r="O144" s="1073"/>
      <c r="P144" s="146" t="s">
        <v>756</v>
      </c>
    </row>
    <row r="145" spans="1:16" outlineLevel="1" x14ac:dyDescent="0.35">
      <c r="A145" s="265">
        <v>6100</v>
      </c>
      <c r="B145" s="271" t="s">
        <v>306</v>
      </c>
      <c r="C145" s="481">
        <v>450</v>
      </c>
      <c r="D145" s="481">
        <v>600</v>
      </c>
      <c r="E145" s="52">
        <v>550</v>
      </c>
      <c r="F145" s="777">
        <v>550</v>
      </c>
      <c r="G145" s="777">
        <v>0</v>
      </c>
      <c r="H145" s="481">
        <f t="shared" si="28"/>
        <v>-550</v>
      </c>
      <c r="I145" s="669">
        <v>0</v>
      </c>
      <c r="J145" s="712">
        <f t="shared" si="29"/>
        <v>0</v>
      </c>
      <c r="K145" s="481"/>
      <c r="L145" s="633" t="str">
        <f>L146</f>
        <v>No handbook this year</v>
      </c>
      <c r="M145" s="996">
        <v>550</v>
      </c>
      <c r="N145" s="1054"/>
      <c r="O145" s="1073">
        <f t="shared" si="22"/>
        <v>550</v>
      </c>
    </row>
    <row r="146" spans="1:16" outlineLevel="1" x14ac:dyDescent="0.35">
      <c r="A146" s="265">
        <v>6115</v>
      </c>
      <c r="B146" s="271" t="s">
        <v>309</v>
      </c>
      <c r="C146" s="481">
        <v>30443</v>
      </c>
      <c r="D146" s="481">
        <v>28000</v>
      </c>
      <c r="E146" s="52">
        <v>27855</v>
      </c>
      <c r="F146" s="777">
        <v>0</v>
      </c>
      <c r="G146" s="777">
        <v>0</v>
      </c>
      <c r="H146" s="481">
        <f t="shared" si="28"/>
        <v>0</v>
      </c>
      <c r="I146" s="669">
        <v>0</v>
      </c>
      <c r="J146" s="712">
        <f t="shared" si="29"/>
        <v>0</v>
      </c>
      <c r="K146" s="481" t="s">
        <v>757</v>
      </c>
      <c r="L146" s="633" t="s">
        <v>758</v>
      </c>
      <c r="M146" s="996">
        <v>20000</v>
      </c>
      <c r="N146" s="1054"/>
      <c r="O146" s="1073">
        <f t="shared" si="22"/>
        <v>20000</v>
      </c>
    </row>
    <row r="147" spans="1:16" ht="27" outlineLevel="1" x14ac:dyDescent="0.35">
      <c r="A147" s="265">
        <v>6745</v>
      </c>
      <c r="B147" s="271" t="s">
        <v>759</v>
      </c>
      <c r="C147" s="481"/>
      <c r="D147" s="481"/>
      <c r="E147" s="52">
        <v>1800</v>
      </c>
      <c r="F147" s="777">
        <v>1800</v>
      </c>
      <c r="G147" s="777">
        <v>0</v>
      </c>
      <c r="H147" s="481">
        <f t="shared" si="28"/>
        <v>-1800</v>
      </c>
      <c r="I147" s="669">
        <v>0</v>
      </c>
      <c r="J147" s="712">
        <f t="shared" si="29"/>
        <v>0</v>
      </c>
      <c r="K147" s="481"/>
      <c r="L147" s="633" t="s">
        <v>760</v>
      </c>
      <c r="M147" s="996">
        <v>2000</v>
      </c>
      <c r="N147" s="1054"/>
      <c r="O147" s="1073">
        <f t="shared" si="22"/>
        <v>2000</v>
      </c>
    </row>
    <row r="148" spans="1:16" outlineLevel="1" x14ac:dyDescent="0.35">
      <c r="A148" s="265">
        <v>6740</v>
      </c>
      <c r="B148" s="271" t="s">
        <v>761</v>
      </c>
      <c r="C148" s="481">
        <v>0</v>
      </c>
      <c r="D148" s="481">
        <v>2500</v>
      </c>
      <c r="E148" s="52">
        <v>6100</v>
      </c>
      <c r="F148" s="777">
        <v>10000</v>
      </c>
      <c r="G148" s="777">
        <f>F148</f>
        <v>10000</v>
      </c>
      <c r="H148" s="481">
        <f t="shared" si="28"/>
        <v>0</v>
      </c>
      <c r="I148" s="691">
        <v>12000</v>
      </c>
      <c r="J148" s="712">
        <f t="shared" si="29"/>
        <v>2000</v>
      </c>
      <c r="K148" s="481" t="s">
        <v>762</v>
      </c>
      <c r="L148" s="633" t="s">
        <v>763</v>
      </c>
      <c r="M148" s="1000">
        <v>10000</v>
      </c>
      <c r="N148" s="1056"/>
      <c r="O148" s="1073">
        <f t="shared" si="22"/>
        <v>-2000</v>
      </c>
    </row>
    <row r="149" spans="1:16" outlineLevel="1" x14ac:dyDescent="0.35">
      <c r="A149" s="265">
        <v>6505</v>
      </c>
      <c r="B149" s="271" t="s">
        <v>316</v>
      </c>
      <c r="C149" s="481">
        <v>700</v>
      </c>
      <c r="D149" s="481">
        <v>15000</v>
      </c>
      <c r="E149" s="52">
        <v>15000</v>
      </c>
      <c r="F149" s="777">
        <f>VLOOKUP("Total Loyola Initiatives",'Loyola Initiatives'!A:B,2,0)</f>
        <v>17000</v>
      </c>
      <c r="G149" s="777">
        <f>10600-600</f>
        <v>10000</v>
      </c>
      <c r="H149" s="481">
        <f t="shared" si="28"/>
        <v>-7000</v>
      </c>
      <c r="I149" s="691">
        <v>6591.48</v>
      </c>
      <c r="J149" s="712">
        <f t="shared" si="29"/>
        <v>-3408.5200000000004</v>
      </c>
      <c r="K149" s="481" t="s">
        <v>764</v>
      </c>
      <c r="L149" s="633" t="s">
        <v>765</v>
      </c>
      <c r="M149" s="1000">
        <f>VLOOKUP("Total Loyola Initiatives",'Loyola Initiatives'!A:C,3,0)</f>
        <v>15500</v>
      </c>
      <c r="N149" s="1056"/>
      <c r="O149" s="1073">
        <f t="shared" si="22"/>
        <v>8908.52</v>
      </c>
    </row>
    <row r="150" spans="1:16" outlineLevel="1" x14ac:dyDescent="0.35">
      <c r="A150" s="265">
        <v>7871</v>
      </c>
      <c r="B150" s="271" t="s">
        <v>512</v>
      </c>
      <c r="C150" s="481">
        <v>3500</v>
      </c>
      <c r="D150" s="481">
        <v>3500</v>
      </c>
      <c r="E150" s="52">
        <v>3500</v>
      </c>
      <c r="F150" s="777">
        <v>3500</v>
      </c>
      <c r="G150" s="777">
        <f>F150</f>
        <v>3500</v>
      </c>
      <c r="H150" s="481">
        <f t="shared" si="28"/>
        <v>0</v>
      </c>
      <c r="I150" s="691">
        <v>3500</v>
      </c>
      <c r="J150" s="712">
        <f t="shared" si="29"/>
        <v>0</v>
      </c>
      <c r="K150" s="481" t="s">
        <v>766</v>
      </c>
      <c r="L150" s="633" t="s">
        <v>767</v>
      </c>
      <c r="M150" s="1000">
        <v>3500</v>
      </c>
      <c r="N150" s="1056"/>
      <c r="O150" s="1073">
        <f t="shared" si="22"/>
        <v>0</v>
      </c>
    </row>
    <row r="151" spans="1:16" outlineLevel="1" x14ac:dyDescent="0.35">
      <c r="A151" s="265">
        <v>7870</v>
      </c>
      <c r="B151" s="271" t="s">
        <v>511</v>
      </c>
      <c r="C151" s="481">
        <v>43500</v>
      </c>
      <c r="D151" s="481">
        <v>43500</v>
      </c>
      <c r="E151" s="52">
        <v>43500</v>
      </c>
      <c r="F151" s="777">
        <v>43500</v>
      </c>
      <c r="G151" s="777">
        <f>I151</f>
        <v>21750</v>
      </c>
      <c r="H151" s="481">
        <f t="shared" si="28"/>
        <v>-21750</v>
      </c>
      <c r="I151" s="691">
        <v>21750</v>
      </c>
      <c r="J151" s="712">
        <f t="shared" si="29"/>
        <v>0</v>
      </c>
      <c r="K151" s="481"/>
      <c r="L151" s="633" t="str">
        <f>L150</f>
        <v>Hive free lunch ---&gt; contract/agreement exists (ask Ed)</v>
      </c>
      <c r="M151" s="1000">
        <v>43500</v>
      </c>
      <c r="N151" s="1056"/>
      <c r="O151" s="1073">
        <f t="shared" si="22"/>
        <v>21750</v>
      </c>
    </row>
    <row r="152" spans="1:16" hidden="1" outlineLevel="1" x14ac:dyDescent="0.35">
      <c r="A152" s="265">
        <v>6770</v>
      </c>
      <c r="B152" s="271" t="s">
        <v>768</v>
      </c>
      <c r="C152" s="481"/>
      <c r="D152" s="481">
        <v>0</v>
      </c>
      <c r="E152" s="52">
        <v>11053</v>
      </c>
      <c r="F152" s="777">
        <v>0</v>
      </c>
      <c r="G152" s="777"/>
      <c r="H152" s="481">
        <f t="shared" si="28"/>
        <v>0</v>
      </c>
      <c r="I152" s="669">
        <v>0</v>
      </c>
      <c r="J152" s="712">
        <f t="shared" si="29"/>
        <v>0</v>
      </c>
      <c r="K152" s="52"/>
      <c r="L152" s="633" t="s">
        <v>665</v>
      </c>
      <c r="M152" s="996">
        <v>0</v>
      </c>
      <c r="N152" s="1054"/>
      <c r="O152" s="1073">
        <f t="shared" si="22"/>
        <v>0</v>
      </c>
    </row>
    <row r="153" spans="1:16" outlineLevel="1" x14ac:dyDescent="0.35">
      <c r="A153" s="265">
        <v>6000</v>
      </c>
      <c r="B153" s="271" t="s">
        <v>294</v>
      </c>
      <c r="C153" s="481">
        <v>97685</v>
      </c>
      <c r="D153" s="481">
        <v>110000</v>
      </c>
      <c r="E153" s="52">
        <v>76598</v>
      </c>
      <c r="F153" s="777">
        <v>70000</v>
      </c>
      <c r="G153" s="777">
        <v>22228</v>
      </c>
      <c r="H153" s="481">
        <f t="shared" si="28"/>
        <v>-47772</v>
      </c>
      <c r="I153" s="691">
        <v>22259.279999999999</v>
      </c>
      <c r="J153" s="712">
        <f t="shared" si="29"/>
        <v>31.279999999998836</v>
      </c>
      <c r="K153" s="481" t="s">
        <v>769</v>
      </c>
      <c r="L153" s="633" t="str">
        <f>L154</f>
        <v>no winter orientation</v>
      </c>
      <c r="M153" s="1000">
        <v>85000</v>
      </c>
      <c r="N153" s="1056"/>
      <c r="O153" s="1073">
        <f t="shared" si="22"/>
        <v>62740.72</v>
      </c>
      <c r="P153" s="146" t="s">
        <v>1461</v>
      </c>
    </row>
    <row r="154" spans="1:16" outlineLevel="1" x14ac:dyDescent="0.35">
      <c r="A154" s="265">
        <v>6002</v>
      </c>
      <c r="B154" s="271" t="s">
        <v>296</v>
      </c>
      <c r="C154" s="481">
        <v>27303</v>
      </c>
      <c r="D154" s="481">
        <v>30000</v>
      </c>
      <c r="E154" s="52">
        <v>29281</v>
      </c>
      <c r="F154" s="777">
        <v>10000</v>
      </c>
      <c r="G154" s="777">
        <v>0</v>
      </c>
      <c r="H154" s="481">
        <f t="shared" si="28"/>
        <v>-10000</v>
      </c>
      <c r="I154" s="669">
        <v>0</v>
      </c>
      <c r="J154" s="712">
        <f t="shared" si="29"/>
        <v>0</v>
      </c>
      <c r="K154" s="481"/>
      <c r="L154" s="633" t="s">
        <v>770</v>
      </c>
      <c r="M154" s="996">
        <v>10000</v>
      </c>
      <c r="N154" s="1054"/>
      <c r="O154" s="1073">
        <f t="shared" si="22"/>
        <v>10000</v>
      </c>
      <c r="P154" s="1318" t="s">
        <v>1461</v>
      </c>
    </row>
    <row r="155" spans="1:16" outlineLevel="1" x14ac:dyDescent="0.35">
      <c r="A155" s="265">
        <v>6760</v>
      </c>
      <c r="B155" s="271" t="s">
        <v>771</v>
      </c>
      <c r="C155" s="481"/>
      <c r="D155" s="481">
        <v>0</v>
      </c>
      <c r="E155" s="52">
        <v>0</v>
      </c>
      <c r="F155" s="777">
        <v>0</v>
      </c>
      <c r="G155" s="777">
        <v>29000</v>
      </c>
      <c r="H155" s="481">
        <f t="shared" si="28"/>
        <v>29000</v>
      </c>
      <c r="I155" s="669">
        <v>0</v>
      </c>
      <c r="J155" s="712">
        <f t="shared" si="29"/>
        <v>-29000</v>
      </c>
      <c r="K155" s="481"/>
      <c r="L155" s="633" t="s">
        <v>772</v>
      </c>
      <c r="M155" s="996">
        <f>RAWCC!E27</f>
        <v>29000</v>
      </c>
      <c r="N155" s="1054"/>
      <c r="O155" s="1073">
        <f t="shared" si="22"/>
        <v>29000</v>
      </c>
      <c r="P155" s="146" t="s">
        <v>773</v>
      </c>
    </row>
    <row r="156" spans="1:16" outlineLevel="1" x14ac:dyDescent="0.35">
      <c r="A156" s="265">
        <v>5980</v>
      </c>
      <c r="B156" s="271" t="s">
        <v>293</v>
      </c>
      <c r="C156" s="481">
        <v>34493</v>
      </c>
      <c r="D156" s="481">
        <v>34493</v>
      </c>
      <c r="E156" s="52">
        <v>34493</v>
      </c>
      <c r="F156" s="777">
        <f>E156</f>
        <v>34493</v>
      </c>
      <c r="G156" s="777">
        <v>0</v>
      </c>
      <c r="H156" s="481">
        <f t="shared" si="28"/>
        <v>-34493</v>
      </c>
      <c r="I156" s="669">
        <v>0</v>
      </c>
      <c r="J156" s="712">
        <f t="shared" si="29"/>
        <v>0</v>
      </c>
      <c r="K156" s="481"/>
      <c r="L156" s="633" t="s">
        <v>774</v>
      </c>
      <c r="M156" s="996">
        <v>40000</v>
      </c>
      <c r="N156" s="1054"/>
      <c r="O156" s="1073">
        <f t="shared" si="22"/>
        <v>40000</v>
      </c>
      <c r="P156" s="146" t="s">
        <v>775</v>
      </c>
    </row>
    <row r="157" spans="1:16" outlineLevel="1" x14ac:dyDescent="0.35">
      <c r="A157" s="265">
        <v>6780</v>
      </c>
      <c r="B157" s="271" t="s">
        <v>776</v>
      </c>
      <c r="C157" s="481">
        <v>0</v>
      </c>
      <c r="D157" s="481">
        <v>0</v>
      </c>
      <c r="E157" s="52">
        <v>0</v>
      </c>
      <c r="F157" s="777">
        <v>15000</v>
      </c>
      <c r="G157" s="777">
        <f>I157</f>
        <v>35000</v>
      </c>
      <c r="H157" s="481">
        <f t="shared" si="28"/>
        <v>20000</v>
      </c>
      <c r="I157" s="691">
        <v>35000</v>
      </c>
      <c r="J157" s="712">
        <f t="shared" si="29"/>
        <v>0</v>
      </c>
      <c r="K157" s="481"/>
      <c r="L157" s="633" t="s">
        <v>777</v>
      </c>
      <c r="M157" s="1000">
        <v>35000</v>
      </c>
      <c r="N157" s="1056"/>
      <c r="O157" s="1073">
        <f t="shared" si="22"/>
        <v>0</v>
      </c>
      <c r="P157" s="146" t="s">
        <v>1456</v>
      </c>
    </row>
    <row r="158" spans="1:16" outlineLevel="1" x14ac:dyDescent="0.35">
      <c r="A158" s="265">
        <v>6300</v>
      </c>
      <c r="B158" s="271" t="s">
        <v>313</v>
      </c>
      <c r="C158" s="481">
        <v>15000</v>
      </c>
      <c r="D158" s="481">
        <v>20000</v>
      </c>
      <c r="E158" s="52">
        <v>20000</v>
      </c>
      <c r="F158" s="777">
        <f>VLOOKUP("Total speaker series",'Speaker Series'!A:G,7,0)</f>
        <v>20000</v>
      </c>
      <c r="G158" s="777">
        <v>0</v>
      </c>
      <c r="H158" s="481">
        <f t="shared" si="28"/>
        <v>-20000</v>
      </c>
      <c r="I158" s="691">
        <v>5610</v>
      </c>
      <c r="J158" s="712">
        <f t="shared" si="29"/>
        <v>5610</v>
      </c>
      <c r="K158" s="481"/>
      <c r="L158" s="633"/>
      <c r="M158" s="1000">
        <f>VLOOKUP("Total speaker series",'Speaker Series'!A:G,7,0)</f>
        <v>20000</v>
      </c>
      <c r="N158" s="1056"/>
      <c r="O158" s="1073">
        <f t="shared" si="22"/>
        <v>14390</v>
      </c>
    </row>
    <row r="159" spans="1:16" outlineLevel="1" x14ac:dyDescent="0.35">
      <c r="A159" s="265">
        <v>6400</v>
      </c>
      <c r="B159" s="271" t="s">
        <v>778</v>
      </c>
      <c r="C159" s="481">
        <v>26000</v>
      </c>
      <c r="D159" s="481">
        <v>40000</v>
      </c>
      <c r="E159" s="52">
        <v>40000</v>
      </c>
      <c r="F159" s="777">
        <v>40000</v>
      </c>
      <c r="G159" s="777">
        <v>25000</v>
      </c>
      <c r="H159" s="481">
        <f t="shared" si="28"/>
        <v>-15000</v>
      </c>
      <c r="I159" s="943">
        <v>9712.42</v>
      </c>
      <c r="J159" s="712">
        <f t="shared" si="29"/>
        <v>-15287.58</v>
      </c>
      <c r="K159" s="481"/>
      <c r="L159" s="633"/>
      <c r="M159" s="1003">
        <v>35000</v>
      </c>
      <c r="N159" s="1057"/>
      <c r="O159" s="1073">
        <f t="shared" si="22"/>
        <v>25287.58</v>
      </c>
    </row>
    <row r="160" spans="1:16" outlineLevel="1" x14ac:dyDescent="0.35">
      <c r="A160" s="265">
        <v>6099</v>
      </c>
      <c r="B160" s="271" t="s">
        <v>305</v>
      </c>
      <c r="C160" s="481">
        <v>20000</v>
      </c>
      <c r="D160" s="481">
        <v>20000</v>
      </c>
      <c r="E160" s="52">
        <v>20000</v>
      </c>
      <c r="F160" s="777">
        <v>20000</v>
      </c>
      <c r="G160" s="777">
        <v>10000</v>
      </c>
      <c r="H160" s="481">
        <f t="shared" si="28"/>
        <v>-10000</v>
      </c>
      <c r="I160" s="669">
        <v>0</v>
      </c>
      <c r="J160" s="712">
        <f t="shared" si="29"/>
        <v>-10000</v>
      </c>
      <c r="K160" s="481"/>
      <c r="L160" s="633"/>
      <c r="M160" s="996">
        <f>'Student Life Initiaitves'!D41</f>
        <v>20000</v>
      </c>
      <c r="N160" s="1054"/>
      <c r="O160" s="1073">
        <f t="shared" si="22"/>
        <v>20000</v>
      </c>
    </row>
    <row r="161" spans="1:25" outlineLevel="1" x14ac:dyDescent="0.35">
      <c r="A161" s="265">
        <v>6750</v>
      </c>
      <c r="B161" s="271" t="s">
        <v>779</v>
      </c>
      <c r="C161" s="481">
        <v>35000</v>
      </c>
      <c r="D161" s="481">
        <v>0</v>
      </c>
      <c r="E161" s="52">
        <v>0</v>
      </c>
      <c r="F161" s="777">
        <v>0</v>
      </c>
      <c r="G161" s="777">
        <v>0</v>
      </c>
      <c r="H161" s="481">
        <f t="shared" si="28"/>
        <v>0</v>
      </c>
      <c r="I161" s="669">
        <v>0</v>
      </c>
      <c r="J161" s="712">
        <f t="shared" si="29"/>
        <v>0</v>
      </c>
      <c r="K161" s="481" t="s">
        <v>780</v>
      </c>
      <c r="L161" s="633"/>
      <c r="M161" s="996">
        <v>0</v>
      </c>
      <c r="N161" s="1054"/>
      <c r="O161" s="1073">
        <f t="shared" si="22"/>
        <v>0</v>
      </c>
    </row>
    <row r="162" spans="1:25" ht="13.9" outlineLevel="1" thickBot="1" x14ac:dyDescent="0.4">
      <c r="A162" s="265">
        <v>6500</v>
      </c>
      <c r="B162" s="271" t="s">
        <v>781</v>
      </c>
      <c r="C162" s="481">
        <v>13000</v>
      </c>
      <c r="D162" s="481">
        <v>16000</v>
      </c>
      <c r="E162" s="52">
        <v>23500</v>
      </c>
      <c r="F162" s="777">
        <v>25000</v>
      </c>
      <c r="G162" s="777">
        <f>'Sustainability Initiatives'!C37+2500</f>
        <v>26088</v>
      </c>
      <c r="H162" s="481">
        <f t="shared" si="28"/>
        <v>1088</v>
      </c>
      <c r="I162" s="691">
        <v>123735</v>
      </c>
      <c r="J162" s="712">
        <f t="shared" si="29"/>
        <v>97647</v>
      </c>
      <c r="K162" s="481" t="s">
        <v>782</v>
      </c>
      <c r="L162" s="633" t="s">
        <v>783</v>
      </c>
      <c r="M162" s="1000">
        <f>'Sustainability Initiatives'!D37</f>
        <v>26000</v>
      </c>
      <c r="N162" s="1056"/>
      <c r="O162" s="1073">
        <f t="shared" si="22"/>
        <v>-97735</v>
      </c>
      <c r="P162" s="146" t="s">
        <v>784</v>
      </c>
    </row>
    <row r="163" spans="1:25" ht="13.9" hidden="1" outlineLevel="1" thickBot="1" x14ac:dyDescent="0.4">
      <c r="A163" s="265">
        <v>8150</v>
      </c>
      <c r="B163" s="271" t="s">
        <v>785</v>
      </c>
      <c r="C163" s="481"/>
      <c r="D163" s="481"/>
      <c r="E163" s="52">
        <v>10000</v>
      </c>
      <c r="F163" s="777">
        <v>0</v>
      </c>
      <c r="G163" s="777">
        <v>0</v>
      </c>
      <c r="H163" s="481">
        <f t="shared" si="28"/>
        <v>0</v>
      </c>
      <c r="I163" s="669">
        <v>0</v>
      </c>
      <c r="J163" s="712">
        <f t="shared" si="29"/>
        <v>0</v>
      </c>
      <c r="K163" s="481"/>
      <c r="L163" s="636" t="s">
        <v>786</v>
      </c>
      <c r="M163" s="996">
        <v>0</v>
      </c>
      <c r="N163" s="1072"/>
      <c r="O163" s="1076">
        <f t="shared" si="22"/>
        <v>0</v>
      </c>
    </row>
    <row r="164" spans="1:25" s="168" customFormat="1" ht="13.9" x14ac:dyDescent="0.4">
      <c r="A164" s="121"/>
      <c r="B164" s="312" t="s">
        <v>654</v>
      </c>
      <c r="C164" s="483">
        <v>506829</v>
      </c>
      <c r="D164" s="486">
        <v>582380.15</v>
      </c>
      <c r="E164" s="123">
        <f>SUM(E130:E163)</f>
        <v>588380.41999999993</v>
      </c>
      <c r="F164" s="796">
        <f>SUM(F130:F163)</f>
        <v>505211.42</v>
      </c>
      <c r="G164" s="796">
        <f>SUM(G130:G163)</f>
        <v>403152</v>
      </c>
      <c r="H164" s="909">
        <f t="shared" si="28"/>
        <v>-102059.41999999998</v>
      </c>
      <c r="I164" s="674">
        <f>SUM(I130:I163)</f>
        <v>435855.34</v>
      </c>
      <c r="J164" s="922">
        <f>+I164-G164</f>
        <v>32703.340000000026</v>
      </c>
      <c r="K164" s="486" t="s">
        <v>787</v>
      </c>
      <c r="M164" s="1002">
        <f>SUM(M130:M163)</f>
        <v>576050</v>
      </c>
      <c r="N164" s="1053"/>
      <c r="O164" s="1073">
        <f>M164-I164</f>
        <v>140194.65999999997</v>
      </c>
    </row>
    <row r="165" spans="1:25" ht="13.9" thickBot="1" x14ac:dyDescent="0.4">
      <c r="A165" s="265"/>
      <c r="B165" s="284"/>
      <c r="C165" s="480"/>
      <c r="D165" s="491"/>
      <c r="E165" s="134"/>
      <c r="F165" s="799"/>
      <c r="G165" s="777"/>
      <c r="H165" s="481"/>
      <c r="I165" s="669"/>
      <c r="J165" s="52"/>
      <c r="K165" s="481"/>
      <c r="M165" s="996"/>
      <c r="N165" s="1054"/>
      <c r="O165" s="1076"/>
    </row>
    <row r="166" spans="1:25" ht="13.9" thickBot="1" x14ac:dyDescent="0.4">
      <c r="A166" s="114"/>
      <c r="B166" s="115" t="s">
        <v>788</v>
      </c>
      <c r="C166" s="116"/>
      <c r="D166" s="116"/>
      <c r="E166" s="116"/>
      <c r="F166" s="116"/>
      <c r="G166" s="116"/>
      <c r="H166" s="116"/>
      <c r="I166" s="116"/>
      <c r="J166" s="116"/>
      <c r="K166" s="116"/>
      <c r="L166" s="116"/>
      <c r="M166" s="116"/>
      <c r="N166" s="116"/>
      <c r="O166" s="116"/>
      <c r="P166" s="116"/>
      <c r="Q166" s="116"/>
    </row>
    <row r="167" spans="1:25" ht="27" outlineLevel="1" x14ac:dyDescent="0.35">
      <c r="A167" s="265">
        <v>9990</v>
      </c>
      <c r="B167" s="276" t="s">
        <v>517</v>
      </c>
      <c r="C167" s="481">
        <v>503</v>
      </c>
      <c r="D167" s="481">
        <v>5000</v>
      </c>
      <c r="E167" s="52">
        <v>5000</v>
      </c>
      <c r="F167" s="777">
        <v>5000</v>
      </c>
      <c r="G167" s="777">
        <v>10000</v>
      </c>
      <c r="H167" s="481">
        <f>+G167-F167</f>
        <v>5000</v>
      </c>
      <c r="I167" s="697">
        <v>2970.29</v>
      </c>
      <c r="J167" s="712">
        <f>+I167-G167</f>
        <v>-7029.71</v>
      </c>
      <c r="K167" s="481"/>
      <c r="L167" s="633"/>
      <c r="M167" s="1008">
        <v>10000</v>
      </c>
      <c r="N167" s="1059"/>
      <c r="O167" s="1071">
        <f t="shared" si="22"/>
        <v>7029.71</v>
      </c>
      <c r="R167" s="487"/>
    </row>
    <row r="168" spans="1:25" ht="27" outlineLevel="1" x14ac:dyDescent="0.35">
      <c r="A168" s="265">
        <v>9995</v>
      </c>
      <c r="B168" s="271" t="s">
        <v>518</v>
      </c>
      <c r="C168" s="481">
        <v>11639</v>
      </c>
      <c r="D168" s="481">
        <v>5000</v>
      </c>
      <c r="E168" s="52">
        <v>5000</v>
      </c>
      <c r="F168" s="777">
        <v>5000</v>
      </c>
      <c r="G168" s="777">
        <f>F168</f>
        <v>5000</v>
      </c>
      <c r="H168" s="481">
        <f t="shared" ref="H168:H170" si="30">+G168-F168</f>
        <v>0</v>
      </c>
      <c r="I168" s="976">
        <v>60.63</v>
      </c>
      <c r="J168" s="712">
        <f t="shared" ref="J168:J169" si="31">+I168-G168</f>
        <v>-4939.37</v>
      </c>
      <c r="K168" s="481"/>
      <c r="L168" s="633"/>
      <c r="M168" s="1014">
        <v>100</v>
      </c>
      <c r="N168" s="1060"/>
      <c r="O168" s="1073">
        <f t="shared" si="22"/>
        <v>39.369999999999997</v>
      </c>
    </row>
    <row r="169" spans="1:25" ht="13.9" outlineLevel="1" thickBot="1" x14ac:dyDescent="0.4">
      <c r="A169" s="265">
        <v>9999</v>
      </c>
      <c r="B169" s="271" t="s">
        <v>194</v>
      </c>
      <c r="C169" s="492">
        <v>9032</v>
      </c>
      <c r="D169" s="492">
        <v>0</v>
      </c>
      <c r="E169" s="120">
        <v>0</v>
      </c>
      <c r="F169" s="772">
        <v>0</v>
      </c>
      <c r="G169" s="795">
        <v>7500</v>
      </c>
      <c r="H169" s="481">
        <f t="shared" si="30"/>
        <v>7500</v>
      </c>
      <c r="I169" s="698">
        <v>1616.84</v>
      </c>
      <c r="J169" s="712">
        <f t="shared" si="31"/>
        <v>-5883.16</v>
      </c>
      <c r="K169" s="637"/>
      <c r="L169" s="636"/>
      <c r="M169" s="1015">
        <v>1000</v>
      </c>
      <c r="N169" s="1083"/>
      <c r="O169" s="1076">
        <f t="shared" si="22"/>
        <v>-616.83999999999992</v>
      </c>
    </row>
    <row r="170" spans="1:25" s="168" customFormat="1" ht="13.9" x14ac:dyDescent="0.4">
      <c r="A170" s="121"/>
      <c r="B170" s="312" t="s">
        <v>654</v>
      </c>
      <c r="C170" s="515">
        <v>21174</v>
      </c>
      <c r="D170" s="515">
        <v>10000</v>
      </c>
      <c r="E170" s="707">
        <f>SUM(E167:E169)</f>
        <v>10000</v>
      </c>
      <c r="F170" s="902">
        <f>SUM(F167:F169)</f>
        <v>10000</v>
      </c>
      <c r="G170" s="924">
        <f>SUM(G167:G169)</f>
        <v>22500</v>
      </c>
      <c r="H170" s="910">
        <f t="shared" si="30"/>
        <v>12500</v>
      </c>
      <c r="I170" s="702">
        <f>SUM(I167:I169)</f>
        <v>4647.76</v>
      </c>
      <c r="J170" s="922">
        <f>+I170-G170</f>
        <v>-17852.239999999998</v>
      </c>
      <c r="K170" s="515"/>
      <c r="L170" s="824"/>
      <c r="M170" s="1016">
        <f>SUM(M167:M169)</f>
        <v>11100</v>
      </c>
      <c r="N170" s="1053"/>
      <c r="O170" s="1073">
        <f t="shared" si="22"/>
        <v>6452.24</v>
      </c>
    </row>
    <row r="171" spans="1:25" ht="13.9" thickBot="1" x14ac:dyDescent="0.4">
      <c r="A171" s="265"/>
      <c r="B171" s="284"/>
      <c r="C171" s="491"/>
      <c r="D171" s="491"/>
      <c r="E171" s="120"/>
      <c r="F171" s="903"/>
      <c r="G171" s="896"/>
      <c r="H171" s="802"/>
      <c r="I171" s="684"/>
      <c r="J171" s="636"/>
      <c r="K171" s="638"/>
      <c r="L171" s="636"/>
      <c r="M171" s="1017"/>
      <c r="N171" s="1081"/>
      <c r="O171" s="1076"/>
    </row>
    <row r="172" spans="1:25" s="750" customFormat="1" ht="15.4" thickBot="1" x14ac:dyDescent="0.45">
      <c r="A172" s="743"/>
      <c r="B172" s="759" t="s">
        <v>789</v>
      </c>
      <c r="C172" s="788">
        <v>1850703.3399999999</v>
      </c>
      <c r="D172" s="788">
        <v>1917064.7479464388</v>
      </c>
      <c r="E172" s="788">
        <f>+E170+E164+E127+E119+E110+E98+E83+E71+E56</f>
        <v>1902071.7093788781</v>
      </c>
      <c r="F172" s="788" t="e">
        <f>+F170+F164+F127+F119+F110+F98+F83+F71+F56</f>
        <v>#REF!</v>
      </c>
      <c r="G172" s="788" t="e">
        <f>+G170+G164+G127+G119+G110+G98+G83+G71+G56</f>
        <v>#REF!</v>
      </c>
      <c r="H172" s="826" t="e">
        <f>+G172-F172</f>
        <v>#REF!</v>
      </c>
      <c r="I172" s="789">
        <f>+I170+I164+I127+I119+I110+I98+I83+I71+I56</f>
        <v>1679154.0599999998</v>
      </c>
      <c r="J172" s="827" t="e">
        <f>+I172-G172</f>
        <v>#REF!</v>
      </c>
      <c r="K172" s="790"/>
      <c r="L172" s="791"/>
      <c r="M172" s="1019">
        <f>+M170+M164+M127+M119+M110+M98+M83+M71+M56</f>
        <v>2045821.7400000002</v>
      </c>
      <c r="N172" s="1061"/>
      <c r="O172" s="1082">
        <f t="shared" si="22"/>
        <v>366667.6800000004</v>
      </c>
      <c r="P172" s="487"/>
      <c r="Q172" s="487"/>
    </row>
    <row r="173" spans="1:25" s="3" customFormat="1" thickBot="1" x14ac:dyDescent="0.45">
      <c r="A173" s="116"/>
      <c r="B173" s="116"/>
      <c r="C173" s="116"/>
      <c r="D173" s="116"/>
      <c r="E173" s="116"/>
      <c r="F173" s="116"/>
      <c r="G173" s="157"/>
      <c r="H173" s="639"/>
      <c r="I173" s="639"/>
      <c r="J173" s="639"/>
      <c r="K173" s="639"/>
      <c r="L173" s="639"/>
      <c r="M173" s="639"/>
      <c r="N173" s="639"/>
      <c r="O173" s="639"/>
      <c r="P173" s="639"/>
      <c r="Q173" s="639"/>
    </row>
    <row r="174" spans="1:25" s="750" customFormat="1" ht="35.65" thickBot="1" x14ac:dyDescent="0.45">
      <c r="A174" s="743"/>
      <c r="B174" s="744" t="s">
        <v>790</v>
      </c>
      <c r="C174" s="745">
        <v>-48159.339999999851</v>
      </c>
      <c r="D174" s="745">
        <v>43688.252053561155</v>
      </c>
      <c r="E174" s="745">
        <f>+E38-E172</f>
        <v>28132.520621121861</v>
      </c>
      <c r="F174" s="792" t="e">
        <f>+F38-F172</f>
        <v>#REF!</v>
      </c>
      <c r="G174" s="792" t="e">
        <f>+G38-G172</f>
        <v>#REF!</v>
      </c>
      <c r="H174" s="803" t="e">
        <f>+G174-F174</f>
        <v>#REF!</v>
      </c>
      <c r="I174" s="746">
        <f>+I38-I172</f>
        <v>49218.89000000013</v>
      </c>
      <c r="J174" s="747" t="e">
        <f>+I174-G174</f>
        <v>#REF!</v>
      </c>
      <c r="K174" s="748"/>
      <c r="L174" s="749"/>
      <c r="M174" s="1018">
        <f>+M38-M172</f>
        <v>41485.999999999767</v>
      </c>
      <c r="N174" s="1062"/>
      <c r="O174" s="747">
        <f t="shared" ref="O174:O236" si="32">M174-I174</f>
        <v>-7732.8900000003632</v>
      </c>
      <c r="P174" s="747"/>
      <c r="Q174" s="747"/>
      <c r="R174" s="487"/>
      <c r="S174" s="487"/>
      <c r="T174" s="487"/>
      <c r="U174" s="487"/>
      <c r="V174" s="487"/>
      <c r="W174" s="487"/>
      <c r="X174" s="487"/>
      <c r="Y174" s="487"/>
    </row>
    <row r="175" spans="1:25" x14ac:dyDescent="0.35">
      <c r="A175" s="265"/>
      <c r="B175" s="139"/>
      <c r="C175" s="475"/>
      <c r="D175" s="475"/>
      <c r="E175" s="484"/>
      <c r="F175" s="484"/>
      <c r="G175" s="510"/>
      <c r="H175" s="475"/>
      <c r="I175" s="475"/>
      <c r="J175" s="475"/>
      <c r="K175" s="475"/>
      <c r="M175" s="475"/>
      <c r="N175" s="484"/>
      <c r="O175" s="487"/>
      <c r="R175" s="487"/>
    </row>
    <row r="176" spans="1:25" x14ac:dyDescent="0.35">
      <c r="A176" s="265"/>
      <c r="B176" s="139"/>
      <c r="C176" s="475"/>
      <c r="D176" s="475"/>
      <c r="E176" s="475"/>
      <c r="F176" s="475"/>
      <c r="G176" s="475"/>
      <c r="H176" s="475"/>
      <c r="I176" s="475"/>
      <c r="J176" s="475"/>
      <c r="K176" s="475"/>
      <c r="M176" s="475"/>
      <c r="N176" s="475"/>
      <c r="O176" s="487"/>
      <c r="R176" s="487"/>
    </row>
    <row r="177" spans="1:18" x14ac:dyDescent="0.35">
      <c r="A177" s="265"/>
      <c r="B177" s="139"/>
      <c r="C177" s="475"/>
      <c r="D177" s="475"/>
      <c r="E177" s="475"/>
      <c r="F177" s="475"/>
      <c r="G177" s="475"/>
      <c r="H177" s="475"/>
      <c r="I177" s="475"/>
      <c r="J177" s="475"/>
      <c r="K177" s="475"/>
      <c r="M177" s="475"/>
      <c r="N177" s="475"/>
      <c r="O177" s="487"/>
      <c r="R177" s="487"/>
    </row>
    <row r="178" spans="1:18" x14ac:dyDescent="0.35">
      <c r="A178" s="265"/>
      <c r="B178" s="139"/>
      <c r="C178" s="475"/>
      <c r="D178" s="475"/>
      <c r="E178" s="475"/>
      <c r="F178" s="475"/>
      <c r="G178" s="475"/>
      <c r="H178" s="475"/>
      <c r="I178" s="475"/>
      <c r="J178" s="475"/>
      <c r="K178" s="475"/>
      <c r="M178" s="475"/>
      <c r="N178" s="475"/>
      <c r="O178" s="487"/>
    </row>
    <row r="179" spans="1:18" s="651" customFormat="1" ht="41.25" x14ac:dyDescent="0.35">
      <c r="A179" s="648"/>
      <c r="B179" s="649" t="s">
        <v>791</v>
      </c>
      <c r="C179" s="650"/>
      <c r="D179" s="650"/>
      <c r="E179" s="650"/>
      <c r="F179" s="650"/>
      <c r="G179" s="650"/>
      <c r="H179" s="650"/>
      <c r="I179" s="650"/>
      <c r="J179" s="650"/>
      <c r="K179" s="649" t="s">
        <v>791</v>
      </c>
      <c r="L179" s="650"/>
      <c r="M179" s="650"/>
      <c r="N179" s="650"/>
      <c r="O179" s="650"/>
      <c r="P179" s="650"/>
      <c r="Q179" s="650"/>
    </row>
    <row r="180" spans="1:18" x14ac:dyDescent="0.35">
      <c r="A180" s="265"/>
      <c r="B180" s="139"/>
      <c r="C180" s="475"/>
      <c r="D180" s="475"/>
      <c r="E180" s="475"/>
      <c r="F180" s="475"/>
      <c r="G180" s="475"/>
      <c r="H180" s="475"/>
      <c r="I180" s="475"/>
      <c r="J180" s="475"/>
      <c r="K180" s="475"/>
      <c r="M180" s="475"/>
      <c r="N180" s="475"/>
      <c r="O180" s="487"/>
    </row>
    <row r="181" spans="1:18" ht="13.9" x14ac:dyDescent="0.35">
      <c r="A181" s="1114"/>
      <c r="B181" s="117" t="s">
        <v>792</v>
      </c>
      <c r="C181" s="485"/>
      <c r="D181" s="485"/>
      <c r="E181" s="485"/>
      <c r="F181" s="485"/>
      <c r="G181" s="485"/>
      <c r="H181" s="485"/>
      <c r="I181" s="485"/>
      <c r="J181" s="485"/>
      <c r="K181" s="485"/>
      <c r="L181" s="485"/>
      <c r="M181" s="485"/>
      <c r="N181" s="485"/>
      <c r="O181" s="485"/>
      <c r="P181" s="485"/>
      <c r="Q181" s="485"/>
    </row>
    <row r="182" spans="1:18" ht="13.9" thickBot="1" x14ac:dyDescent="0.4">
      <c r="A182" s="265"/>
      <c r="B182" s="139"/>
      <c r="C182" s="477"/>
      <c r="D182" s="477"/>
      <c r="E182" s="477"/>
      <c r="F182" s="477"/>
      <c r="G182" s="477"/>
      <c r="H182" s="477"/>
      <c r="I182" s="477"/>
      <c r="J182" s="477"/>
      <c r="K182" s="477"/>
      <c r="M182" s="477"/>
      <c r="N182" s="477"/>
      <c r="O182" s="477"/>
    </row>
    <row r="183" spans="1:18" ht="13.9" thickBot="1" x14ac:dyDescent="0.4">
      <c r="A183" s="114"/>
      <c r="B183" s="115" t="s">
        <v>650</v>
      </c>
      <c r="C183" s="129"/>
      <c r="D183" s="129"/>
      <c r="E183" s="129"/>
      <c r="F183" s="129"/>
      <c r="G183" s="129"/>
      <c r="H183" s="129"/>
      <c r="I183" s="129"/>
      <c r="J183" s="129"/>
      <c r="K183" s="129"/>
      <c r="L183" s="646"/>
      <c r="M183" s="129"/>
      <c r="N183" s="129"/>
      <c r="O183" s="129"/>
      <c r="P183" s="116"/>
      <c r="Q183" s="129"/>
    </row>
    <row r="184" spans="1:18" s="279" customFormat="1" ht="13.9" outlineLevel="1" x14ac:dyDescent="0.35">
      <c r="A184" s="141">
        <v>4007</v>
      </c>
      <c r="B184" s="345" t="s">
        <v>793</v>
      </c>
      <c r="C184" s="481">
        <v>21293</v>
      </c>
      <c r="D184" s="481">
        <v>25091</v>
      </c>
      <c r="E184" s="52">
        <v>26339</v>
      </c>
      <c r="F184" s="777">
        <f>+E184*1.01</f>
        <v>26602.39</v>
      </c>
      <c r="G184" s="777">
        <f>F184</f>
        <v>26602.39</v>
      </c>
      <c r="H184" s="481">
        <f>+G184-F184</f>
        <v>0</v>
      </c>
      <c r="I184" s="691">
        <v>17362</v>
      </c>
      <c r="J184" s="712">
        <f>+I184-G184</f>
        <v>-9240.39</v>
      </c>
      <c r="K184" s="481"/>
      <c r="L184" s="683"/>
      <c r="M184" s="1000">
        <f>HOJO!I7</f>
        <v>25000</v>
      </c>
      <c r="N184" s="1056"/>
      <c r="O184" s="1071">
        <f t="shared" si="32"/>
        <v>7638</v>
      </c>
      <c r="P184" s="982"/>
      <c r="Q184" s="982"/>
      <c r="R184" s="272"/>
    </row>
    <row r="185" spans="1:18" outlineLevel="1" x14ac:dyDescent="0.35">
      <c r="A185" s="265">
        <v>4008</v>
      </c>
      <c r="B185" s="271" t="s">
        <v>794</v>
      </c>
      <c r="C185" s="481">
        <v>183352</v>
      </c>
      <c r="D185" s="481">
        <v>180879</v>
      </c>
      <c r="E185" s="52">
        <v>181704</v>
      </c>
      <c r="F185" s="777">
        <f>+E185*1.01</f>
        <v>183521.04</v>
      </c>
      <c r="G185" s="777">
        <f>F185</f>
        <v>183521.04</v>
      </c>
      <c r="H185" s="481">
        <f t="shared" ref="H185:H190" si="33">+G185-F185</f>
        <v>0</v>
      </c>
      <c r="I185" s="691">
        <v>168716</v>
      </c>
      <c r="J185" s="712">
        <f t="shared" ref="J185:J189" si="34">+I185-G185</f>
        <v>-14805.040000000008</v>
      </c>
      <c r="K185" s="481"/>
      <c r="L185" s="633"/>
      <c r="M185" s="1000">
        <f>204442+14154+4088</f>
        <v>222684</v>
      </c>
      <c r="N185" s="1056"/>
      <c r="O185" s="1073">
        <f t="shared" si="32"/>
        <v>53968</v>
      </c>
    </row>
    <row r="186" spans="1:18" outlineLevel="1" x14ac:dyDescent="0.35">
      <c r="A186" s="265">
        <v>4035</v>
      </c>
      <c r="B186" s="271" t="s">
        <v>174</v>
      </c>
      <c r="C186" s="481">
        <v>0</v>
      </c>
      <c r="D186" s="481"/>
      <c r="E186" s="779">
        <v>0</v>
      </c>
      <c r="F186" s="795">
        <v>0</v>
      </c>
      <c r="G186" s="777">
        <f t="shared" ref="G186:G189" si="35">F186</f>
        <v>0</v>
      </c>
      <c r="H186" s="481">
        <f t="shared" si="33"/>
        <v>0</v>
      </c>
      <c r="I186" s="669">
        <v>0</v>
      </c>
      <c r="J186" s="712">
        <f t="shared" si="34"/>
        <v>0</v>
      </c>
      <c r="K186" s="481" t="s">
        <v>795</v>
      </c>
      <c r="L186" s="633" t="s">
        <v>796</v>
      </c>
      <c r="M186" s="996">
        <f>HOJO!I8</f>
        <v>0</v>
      </c>
      <c r="N186" s="1054"/>
      <c r="O186" s="1073">
        <f t="shared" si="32"/>
        <v>0</v>
      </c>
    </row>
    <row r="187" spans="1:18" outlineLevel="1" x14ac:dyDescent="0.35">
      <c r="A187" s="265">
        <v>4031</v>
      </c>
      <c r="B187" s="271" t="s">
        <v>171</v>
      </c>
      <c r="C187" s="481">
        <v>0</v>
      </c>
      <c r="D187" s="481"/>
      <c r="E187" s="52">
        <v>0</v>
      </c>
      <c r="F187" s="777">
        <v>0</v>
      </c>
      <c r="G187" s="777">
        <f t="shared" si="35"/>
        <v>0</v>
      </c>
      <c r="H187" s="481">
        <f t="shared" si="33"/>
        <v>0</v>
      </c>
      <c r="I187" s="669">
        <v>0</v>
      </c>
      <c r="J187" s="712">
        <f t="shared" si="34"/>
        <v>0</v>
      </c>
      <c r="K187" s="481"/>
      <c r="L187" s="633"/>
      <c r="M187" s="996">
        <v>0</v>
      </c>
      <c r="N187" s="1054"/>
      <c r="O187" s="1073">
        <f t="shared" si="32"/>
        <v>0</v>
      </c>
    </row>
    <row r="188" spans="1:18" outlineLevel="1" x14ac:dyDescent="0.35">
      <c r="A188" s="265">
        <v>4021</v>
      </c>
      <c r="B188" s="271" t="s">
        <v>164</v>
      </c>
      <c r="C188" s="481">
        <v>5474</v>
      </c>
      <c r="D188" s="481">
        <v>4462</v>
      </c>
      <c r="E188" s="52">
        <v>5474</v>
      </c>
      <c r="F188" s="777">
        <v>5474</v>
      </c>
      <c r="G188" s="777">
        <f t="shared" si="35"/>
        <v>5474</v>
      </c>
      <c r="H188" s="481">
        <f t="shared" si="33"/>
        <v>0</v>
      </c>
      <c r="I188" s="669">
        <v>0</v>
      </c>
      <c r="J188" s="712">
        <f t="shared" si="34"/>
        <v>-5474</v>
      </c>
      <c r="K188" s="481"/>
      <c r="L188" s="633"/>
      <c r="M188" s="996">
        <f>HOJO!I9</f>
        <v>5000</v>
      </c>
      <c r="N188" s="1054"/>
      <c r="O188" s="1073">
        <f t="shared" si="32"/>
        <v>5000</v>
      </c>
    </row>
    <row r="189" spans="1:18" ht="13.9" outlineLevel="1" thickBot="1" x14ac:dyDescent="0.4">
      <c r="A189" s="265">
        <v>4028</v>
      </c>
      <c r="B189" s="271" t="s">
        <v>169</v>
      </c>
      <c r="C189" s="481">
        <v>0</v>
      </c>
      <c r="D189" s="481">
        <v>3486</v>
      </c>
      <c r="E189" s="120">
        <v>3486</v>
      </c>
      <c r="F189" s="772">
        <v>3486</v>
      </c>
      <c r="G189" s="777">
        <f t="shared" si="35"/>
        <v>3486</v>
      </c>
      <c r="H189" s="481">
        <f t="shared" si="33"/>
        <v>0</v>
      </c>
      <c r="I189" s="669">
        <v>0</v>
      </c>
      <c r="J189" s="712">
        <f t="shared" si="34"/>
        <v>-3486</v>
      </c>
      <c r="K189" s="481"/>
      <c r="L189" s="636"/>
      <c r="M189" s="996">
        <f>HOJO!I10</f>
        <v>3000</v>
      </c>
      <c r="N189" s="1072"/>
      <c r="O189" s="1076">
        <f t="shared" si="32"/>
        <v>3000</v>
      </c>
    </row>
    <row r="190" spans="1:18" s="168" customFormat="1" ht="13.9" x14ac:dyDescent="0.4">
      <c r="A190" s="121"/>
      <c r="B190" s="312" t="s">
        <v>654</v>
      </c>
      <c r="C190" s="483">
        <v>210119</v>
      </c>
      <c r="D190" s="483">
        <v>213918</v>
      </c>
      <c r="E190" s="707">
        <f>SUM(E184:E189)</f>
        <v>217003</v>
      </c>
      <c r="F190" s="760">
        <f>SUM(F184:F189)</f>
        <v>219083.43</v>
      </c>
      <c r="G190" s="900">
        <f>SUM(G184:G189)</f>
        <v>219083.43</v>
      </c>
      <c r="H190" s="910">
        <f t="shared" si="33"/>
        <v>0</v>
      </c>
      <c r="I190" s="699">
        <f>SUM(I184:I189)</f>
        <v>186078</v>
      </c>
      <c r="J190" s="922">
        <f>+I190-G190</f>
        <v>-33005.429999999993</v>
      </c>
      <c r="K190" s="483"/>
      <c r="L190" s="824"/>
      <c r="M190" s="998">
        <f>SUM(M184:M189)</f>
        <v>255684</v>
      </c>
      <c r="N190" s="1053"/>
      <c r="O190" s="1073">
        <f t="shared" si="32"/>
        <v>69606</v>
      </c>
    </row>
    <row r="191" spans="1:18" ht="13.9" thickBot="1" x14ac:dyDescent="0.4">
      <c r="A191" s="265"/>
      <c r="B191" s="284"/>
      <c r="C191" s="481"/>
      <c r="D191" s="481"/>
      <c r="E191" s="120"/>
      <c r="F191" s="772"/>
      <c r="G191" s="777"/>
      <c r="H191" s="481"/>
      <c r="I191" s="669"/>
      <c r="J191" s="714"/>
      <c r="K191" s="481"/>
      <c r="L191" s="636"/>
      <c r="M191" s="996"/>
      <c r="N191" s="1054"/>
      <c r="O191" s="1073">
        <f t="shared" si="32"/>
        <v>0</v>
      </c>
    </row>
    <row r="192" spans="1:18" s="750" customFormat="1" ht="14.25" thickBot="1" x14ac:dyDescent="0.45">
      <c r="A192" s="743"/>
      <c r="B192" s="759" t="s">
        <v>797</v>
      </c>
      <c r="C192" s="753">
        <v>210119</v>
      </c>
      <c r="D192" s="753">
        <v>213918</v>
      </c>
      <c r="E192" s="760">
        <v>217003</v>
      </c>
      <c r="F192" s="760">
        <f>+F190</f>
        <v>219083.43</v>
      </c>
      <c r="G192" s="900">
        <f>+G190</f>
        <v>219083.43</v>
      </c>
      <c r="H192" s="761">
        <f>+G192-F192</f>
        <v>0</v>
      </c>
      <c r="I192" s="762">
        <f>+I190</f>
        <v>186078</v>
      </c>
      <c r="J192" s="747">
        <f>+I192-G192</f>
        <v>-33005.429999999993</v>
      </c>
      <c r="K192" s="763"/>
      <c r="L192" s="758"/>
      <c r="M192" s="1020">
        <f>+M190</f>
        <v>255684</v>
      </c>
      <c r="N192" s="1084"/>
      <c r="O192" s="774">
        <f t="shared" si="32"/>
        <v>69606</v>
      </c>
    </row>
    <row r="193" spans="1:17" x14ac:dyDescent="0.35">
      <c r="A193" s="265"/>
      <c r="B193" s="139"/>
      <c r="C193" s="484"/>
      <c r="D193" s="484"/>
      <c r="E193" s="484"/>
      <c r="F193" s="484"/>
      <c r="G193" s="484"/>
      <c r="H193" s="484"/>
      <c r="I193" s="510"/>
      <c r="J193" s="510"/>
      <c r="K193" s="510"/>
      <c r="M193" s="510"/>
      <c r="N193" s="510"/>
      <c r="O193" s="487"/>
    </row>
    <row r="194" spans="1:17" ht="13.9" x14ac:dyDescent="0.35">
      <c r="A194" s="1114"/>
      <c r="B194" s="117" t="s">
        <v>798</v>
      </c>
      <c r="C194" s="485"/>
      <c r="D194" s="485"/>
      <c r="E194" s="485"/>
      <c r="F194" s="485"/>
      <c r="G194" s="485"/>
      <c r="H194" s="485"/>
      <c r="I194" s="485"/>
      <c r="J194" s="485"/>
      <c r="K194" s="485"/>
      <c r="L194" s="485"/>
      <c r="M194" s="485"/>
      <c r="N194" s="485"/>
      <c r="O194" s="485"/>
      <c r="P194" s="485"/>
      <c r="Q194" s="485"/>
    </row>
    <row r="195" spans="1:17" x14ac:dyDescent="0.35">
      <c r="A195" s="265"/>
      <c r="B195" s="139"/>
      <c r="C195" s="477"/>
      <c r="D195" s="477"/>
      <c r="E195" s="477"/>
      <c r="F195" s="477"/>
      <c r="G195" s="477"/>
      <c r="H195" s="477"/>
      <c r="I195" s="638"/>
      <c r="J195" s="638"/>
      <c r="K195" s="510"/>
      <c r="M195" s="638"/>
      <c r="N195" s="638"/>
      <c r="O195" s="638"/>
      <c r="P195" s="638"/>
      <c r="Q195" s="638"/>
    </row>
    <row r="196" spans="1:17" ht="13.9" thickBot="1" x14ac:dyDescent="0.4">
      <c r="A196" s="114"/>
      <c r="B196" s="115" t="s">
        <v>701</v>
      </c>
      <c r="C196" s="129"/>
      <c r="D196" s="129"/>
      <c r="E196" s="129"/>
      <c r="F196" s="129"/>
      <c r="G196" s="129"/>
      <c r="H196" s="129"/>
      <c r="I196" s="129"/>
      <c r="J196" s="129"/>
      <c r="K196" s="129"/>
      <c r="L196" s="646"/>
      <c r="M196" s="129"/>
      <c r="N196" s="129"/>
      <c r="O196" s="129"/>
      <c r="P196" s="129"/>
      <c r="Q196" s="129"/>
    </row>
    <row r="197" spans="1:17" outlineLevel="1" x14ac:dyDescent="0.35">
      <c r="A197" s="265">
        <v>5800</v>
      </c>
      <c r="B197" s="276" t="s">
        <v>282</v>
      </c>
      <c r="C197" s="481">
        <v>170450.28</v>
      </c>
      <c r="D197" s="481">
        <v>176593.91999999998</v>
      </c>
      <c r="E197" s="52">
        <v>178956.06</v>
      </c>
      <c r="F197" s="777">
        <v>160092</v>
      </c>
      <c r="G197" s="777">
        <v>177730.54</v>
      </c>
      <c r="H197" s="481">
        <f>+G197-F197</f>
        <v>17638.540000000008</v>
      </c>
      <c r="I197" s="691">
        <v>153798</v>
      </c>
      <c r="J197" s="712">
        <f>+I197-G197</f>
        <v>-23932.540000000008</v>
      </c>
      <c r="K197" s="481"/>
      <c r="L197" s="633" t="s">
        <v>799</v>
      </c>
      <c r="M197" s="1000">
        <v>201820</v>
      </c>
      <c r="N197" s="1056"/>
      <c r="O197" s="1071">
        <f t="shared" si="32"/>
        <v>48022</v>
      </c>
    </row>
    <row r="198" spans="1:17" outlineLevel="1" x14ac:dyDescent="0.35">
      <c r="A198" s="265">
        <v>5801</v>
      </c>
      <c r="B198" s="271" t="s">
        <v>283</v>
      </c>
      <c r="C198" s="481">
        <v>17639.990000000002</v>
      </c>
      <c r="D198" s="481">
        <v>16790.778115200003</v>
      </c>
      <c r="E198" s="52">
        <v>17029.263243599999</v>
      </c>
      <c r="F198" s="777">
        <v>20000</v>
      </c>
      <c r="G198" s="777">
        <f>F198</f>
        <v>20000</v>
      </c>
      <c r="H198" s="481">
        <f>+G198-F198</f>
        <v>0</v>
      </c>
      <c r="I198" s="691">
        <v>16374</v>
      </c>
      <c r="J198" s="940">
        <f>+I198-G198</f>
        <v>-3626</v>
      </c>
      <c r="K198" s="481"/>
      <c r="L198" s="636" t="s">
        <v>800</v>
      </c>
      <c r="M198" s="1000">
        <v>22265</v>
      </c>
      <c r="N198" s="1079"/>
      <c r="O198" s="1076">
        <f t="shared" si="32"/>
        <v>5891</v>
      </c>
    </row>
    <row r="199" spans="1:17" s="168" customFormat="1" ht="13.9" x14ac:dyDescent="0.4">
      <c r="A199" s="121"/>
      <c r="B199" s="312" t="s">
        <v>654</v>
      </c>
      <c r="C199" s="483">
        <v>188090.27</v>
      </c>
      <c r="D199" s="486">
        <v>193384.69811519998</v>
      </c>
      <c r="E199" s="715">
        <f>SUM(E197:E198)</f>
        <v>195985.3232436</v>
      </c>
      <c r="F199" s="804">
        <f>SUM(F197:F198)</f>
        <v>180092</v>
      </c>
      <c r="G199" s="804">
        <f>SUM(G197:G198)</f>
        <v>197730.54</v>
      </c>
      <c r="H199" s="486">
        <f>+G199-F199</f>
        <v>17638.540000000008</v>
      </c>
      <c r="I199" s="672">
        <f>SUM(I197:I198)</f>
        <v>170172</v>
      </c>
      <c r="J199" s="713">
        <f>+I199-G199</f>
        <v>-27558.540000000008</v>
      </c>
      <c r="K199" s="486"/>
      <c r="M199" s="1021">
        <f>SUM(M197:M198)</f>
        <v>224085</v>
      </c>
      <c r="N199" s="1053"/>
      <c r="O199" s="1073">
        <f t="shared" si="32"/>
        <v>53913</v>
      </c>
    </row>
    <row r="200" spans="1:17" ht="13.9" thickBot="1" x14ac:dyDescent="0.4">
      <c r="A200" s="265"/>
      <c r="B200" s="284"/>
      <c r="C200" s="480"/>
      <c r="D200" s="480"/>
      <c r="E200" s="120"/>
      <c r="F200" s="772"/>
      <c r="G200" s="772"/>
      <c r="H200" s="480"/>
      <c r="I200" s="669"/>
      <c r="J200" s="52"/>
      <c r="K200" s="481"/>
      <c r="M200" s="996"/>
      <c r="N200" s="1054"/>
      <c r="O200" s="1073">
        <f t="shared" si="32"/>
        <v>0</v>
      </c>
    </row>
    <row r="201" spans="1:17" ht="13.9" thickBot="1" x14ac:dyDescent="0.4">
      <c r="A201" s="114"/>
      <c r="B201" s="115" t="s">
        <v>708</v>
      </c>
      <c r="C201" s="129"/>
      <c r="D201" s="129"/>
      <c r="E201" s="129"/>
      <c r="F201" s="129"/>
      <c r="G201" s="129"/>
      <c r="H201" s="129"/>
      <c r="I201" s="1089"/>
      <c r="J201" s="116"/>
      <c r="K201" s="116"/>
      <c r="L201" s="646"/>
      <c r="M201" s="997"/>
      <c r="N201" s="1075"/>
      <c r="O201" s="116"/>
      <c r="P201" s="979"/>
      <c r="Q201" s="979"/>
    </row>
    <row r="202" spans="1:17" outlineLevel="1" x14ac:dyDescent="0.35">
      <c r="A202" s="265">
        <v>5818</v>
      </c>
      <c r="B202" s="276" t="s">
        <v>801</v>
      </c>
      <c r="C202" s="481">
        <v>2000</v>
      </c>
      <c r="D202" s="481">
        <v>1200</v>
      </c>
      <c r="E202" s="52">
        <v>2400</v>
      </c>
      <c r="F202" s="777">
        <v>1700</v>
      </c>
      <c r="G202" s="777">
        <v>700</v>
      </c>
      <c r="H202" s="481">
        <f>+G202-F202</f>
        <v>-1000</v>
      </c>
      <c r="I202" s="690">
        <v>183.15</v>
      </c>
      <c r="J202" s="712">
        <f>+I202-G202</f>
        <v>-516.85</v>
      </c>
      <c r="K202" s="481"/>
      <c r="L202" s="633" t="s">
        <v>802</v>
      </c>
      <c r="M202" s="999">
        <f>HOJO!I23</f>
        <v>1700</v>
      </c>
      <c r="N202" s="1055"/>
      <c r="O202" s="1073">
        <f t="shared" si="32"/>
        <v>1516.85</v>
      </c>
    </row>
    <row r="203" spans="1:17" outlineLevel="1" x14ac:dyDescent="0.35">
      <c r="A203" s="265">
        <v>5819</v>
      </c>
      <c r="B203" s="271" t="s">
        <v>285</v>
      </c>
      <c r="C203" s="481">
        <v>650</v>
      </c>
      <c r="D203" s="481">
        <v>1025.28</v>
      </c>
      <c r="E203" s="52">
        <v>1025</v>
      </c>
      <c r="F203" s="777">
        <f>HOJO!H24</f>
        <v>1185</v>
      </c>
      <c r="G203" s="777">
        <f>F203</f>
        <v>1185</v>
      </c>
      <c r="H203" s="481">
        <f t="shared" ref="H203:H207" si="36">+G203-F203</f>
        <v>0</v>
      </c>
      <c r="I203" s="690">
        <v>659.53</v>
      </c>
      <c r="J203" s="712">
        <f t="shared" ref="J203:J207" si="37">+I203-G203</f>
        <v>-525.47</v>
      </c>
      <c r="K203" s="481"/>
      <c r="L203" s="633" t="s">
        <v>803</v>
      </c>
      <c r="M203" s="999">
        <v>1185</v>
      </c>
      <c r="N203" s="1055"/>
      <c r="O203" s="1073">
        <f t="shared" si="32"/>
        <v>525.47</v>
      </c>
    </row>
    <row r="204" spans="1:17" outlineLevel="1" x14ac:dyDescent="0.35">
      <c r="A204" s="265">
        <v>5820</v>
      </c>
      <c r="B204" s="271" t="s">
        <v>286</v>
      </c>
      <c r="C204" s="481">
        <v>4615</v>
      </c>
      <c r="D204" s="481">
        <v>5000</v>
      </c>
      <c r="E204" s="52">
        <v>5000</v>
      </c>
      <c r="F204" s="777">
        <v>15000</v>
      </c>
      <c r="G204" s="777">
        <v>10000</v>
      </c>
      <c r="H204" s="481">
        <f t="shared" si="36"/>
        <v>-5000</v>
      </c>
      <c r="I204" s="669">
        <v>0</v>
      </c>
      <c r="J204" s="712">
        <f t="shared" si="37"/>
        <v>-10000</v>
      </c>
      <c r="K204" s="481" t="s">
        <v>804</v>
      </c>
      <c r="L204" s="633" t="s">
        <v>805</v>
      </c>
      <c r="M204" s="996">
        <v>1000</v>
      </c>
      <c r="N204" s="1054"/>
      <c r="O204" s="1073">
        <f t="shared" si="32"/>
        <v>1000</v>
      </c>
    </row>
    <row r="205" spans="1:17" s="145" customFormat="1" ht="27" outlineLevel="1" x14ac:dyDescent="0.35">
      <c r="A205" s="370">
        <v>5823</v>
      </c>
      <c r="B205" s="350" t="s">
        <v>806</v>
      </c>
      <c r="C205" s="481">
        <v>11008</v>
      </c>
      <c r="D205" s="481">
        <v>10000</v>
      </c>
      <c r="E205" s="52">
        <v>13000</v>
      </c>
      <c r="F205" s="777">
        <v>5000</v>
      </c>
      <c r="G205" s="777">
        <v>7097</v>
      </c>
      <c r="H205" s="481">
        <f t="shared" si="36"/>
        <v>2097</v>
      </c>
      <c r="I205" s="691">
        <v>3831.9</v>
      </c>
      <c r="J205" s="712">
        <f t="shared" si="37"/>
        <v>-3265.1</v>
      </c>
      <c r="K205" s="481"/>
      <c r="L205" s="682" t="s">
        <v>807</v>
      </c>
      <c r="M205" s="1000"/>
      <c r="N205" s="1056"/>
      <c r="O205" s="1073">
        <f t="shared" si="32"/>
        <v>-3831.9</v>
      </c>
      <c r="P205" s="983"/>
      <c r="Q205" s="983"/>
    </row>
    <row r="206" spans="1:17" outlineLevel="1" x14ac:dyDescent="0.35">
      <c r="A206" s="265">
        <v>5821</v>
      </c>
      <c r="B206" s="271" t="s">
        <v>287</v>
      </c>
      <c r="C206" s="481">
        <v>2100</v>
      </c>
      <c r="D206" s="481">
        <v>1250</v>
      </c>
      <c r="E206" s="52">
        <v>2000</v>
      </c>
      <c r="F206" s="777">
        <f>HOJO!H27</f>
        <v>1000</v>
      </c>
      <c r="G206" s="777">
        <f>F206</f>
        <v>1000</v>
      </c>
      <c r="H206" s="481">
        <f t="shared" si="36"/>
        <v>0</v>
      </c>
      <c r="I206" s="669">
        <v>0</v>
      </c>
      <c r="J206" s="712">
        <f t="shared" si="37"/>
        <v>-1000</v>
      </c>
      <c r="K206" s="481"/>
      <c r="L206" s="633" t="s">
        <v>808</v>
      </c>
      <c r="M206" s="996">
        <v>500</v>
      </c>
      <c r="N206" s="1054"/>
      <c r="O206" s="1073">
        <f t="shared" si="32"/>
        <v>500</v>
      </c>
    </row>
    <row r="207" spans="1:17" ht="31.15" outlineLevel="1" thickBot="1" x14ac:dyDescent="0.4">
      <c r="A207" s="265">
        <v>5822</v>
      </c>
      <c r="B207" s="271" t="s">
        <v>288</v>
      </c>
      <c r="C207" s="481">
        <v>11000</v>
      </c>
      <c r="D207" s="635">
        <v>10000</v>
      </c>
      <c r="E207" s="52">
        <v>0</v>
      </c>
      <c r="F207" s="777">
        <v>0</v>
      </c>
      <c r="G207" s="777">
        <f>845*5</f>
        <v>4225</v>
      </c>
      <c r="H207" s="481">
        <f t="shared" si="36"/>
        <v>4225</v>
      </c>
      <c r="I207" s="669">
        <v>0</v>
      </c>
      <c r="J207" s="712">
        <f t="shared" si="37"/>
        <v>-4225</v>
      </c>
      <c r="K207" s="481" t="s">
        <v>809</v>
      </c>
      <c r="L207" s="636" t="s">
        <v>810</v>
      </c>
      <c r="M207" s="996">
        <v>24000</v>
      </c>
      <c r="N207" s="1072"/>
      <c r="O207" s="1076">
        <f t="shared" si="32"/>
        <v>24000</v>
      </c>
      <c r="P207" s="1312" t="s">
        <v>811</v>
      </c>
    </row>
    <row r="208" spans="1:17" s="168" customFormat="1" ht="13.9" x14ac:dyDescent="0.4">
      <c r="A208" s="121"/>
      <c r="B208" s="312" t="s">
        <v>654</v>
      </c>
      <c r="C208" s="515">
        <v>31373</v>
      </c>
      <c r="D208" s="515">
        <v>28475.279999999999</v>
      </c>
      <c r="E208" s="123">
        <f>SUM(E202:E207)</f>
        <v>23425</v>
      </c>
      <c r="F208" s="796">
        <f>SUM(F202:F207)</f>
        <v>23885</v>
      </c>
      <c r="G208" s="796">
        <f>SUM(G202:G207)</f>
        <v>24207</v>
      </c>
      <c r="H208" s="483">
        <f>+G208-F208</f>
        <v>322</v>
      </c>
      <c r="I208" s="674">
        <f>SUM(I202:I207)</f>
        <v>4674.58</v>
      </c>
      <c r="J208" s="922">
        <f>+I208-G208</f>
        <v>-19532.419999999998</v>
      </c>
      <c r="K208" s="486"/>
      <c r="L208" s="824"/>
      <c r="M208" s="1002">
        <f>SUM(M202:M207)</f>
        <v>28385</v>
      </c>
      <c r="N208" s="1053"/>
      <c r="O208" s="1073">
        <f t="shared" si="32"/>
        <v>23710.42</v>
      </c>
    </row>
    <row r="209" spans="1:17" ht="13.9" thickBot="1" x14ac:dyDescent="0.4">
      <c r="A209" s="265"/>
      <c r="B209" s="284"/>
      <c r="C209" s="480"/>
      <c r="D209" s="480"/>
      <c r="E209" s="134"/>
      <c r="F209" s="799"/>
      <c r="G209" s="799"/>
      <c r="H209" s="480"/>
      <c r="I209" s="675"/>
      <c r="J209" s="134"/>
      <c r="K209" s="491"/>
      <c r="L209" s="636"/>
      <c r="M209" s="1023"/>
      <c r="N209" s="1054"/>
      <c r="O209" s="1073"/>
    </row>
    <row r="210" spans="1:17" s="750" customFormat="1" ht="14.25" thickBot="1" x14ac:dyDescent="0.45">
      <c r="A210" s="743"/>
      <c r="B210" s="759" t="s">
        <v>812</v>
      </c>
      <c r="C210" s="806">
        <v>219463.27</v>
      </c>
      <c r="D210" s="745">
        <v>221859.97811519998</v>
      </c>
      <c r="E210" s="745">
        <f>+E208+E199</f>
        <v>219410.3232436</v>
      </c>
      <c r="F210" s="745">
        <f>+F208+F199</f>
        <v>203977</v>
      </c>
      <c r="G210" s="745">
        <f>+G208+G199</f>
        <v>221937.54</v>
      </c>
      <c r="H210" s="745">
        <f>+G210-F210</f>
        <v>17960.540000000008</v>
      </c>
      <c r="I210" s="745">
        <f>I199+I208</f>
        <v>174846.58</v>
      </c>
      <c r="J210" s="771">
        <f>+I210-G210</f>
        <v>-47090.960000000021</v>
      </c>
      <c r="K210" s="807"/>
      <c r="L210" s="758"/>
      <c r="M210" s="1024">
        <f>M199+M208</f>
        <v>252470</v>
      </c>
      <c r="N210" s="1087"/>
      <c r="O210" s="774">
        <f t="shared" si="32"/>
        <v>77623.420000000013</v>
      </c>
    </row>
    <row r="211" spans="1:17" s="3" customFormat="1" thickBot="1" x14ac:dyDescent="0.45">
      <c r="A211" s="265"/>
      <c r="B211" s="50"/>
      <c r="C211" s="495"/>
      <c r="D211" s="495"/>
      <c r="E211" s="495"/>
      <c r="F211" s="495"/>
      <c r="G211" s="495"/>
      <c r="H211" s="495"/>
      <c r="I211" s="510"/>
      <c r="J211" s="638"/>
      <c r="K211" s="510"/>
      <c r="M211" s="1025"/>
      <c r="N211" s="1054"/>
      <c r="O211" s="1085"/>
    </row>
    <row r="212" spans="1:17" s="750" customFormat="1" ht="35.65" thickBot="1" x14ac:dyDescent="0.45">
      <c r="A212" s="764"/>
      <c r="B212" s="765" t="s">
        <v>813</v>
      </c>
      <c r="C212" s="806">
        <v>-9344.2699999999895</v>
      </c>
      <c r="D212" s="767">
        <v>-7941.9781151999778</v>
      </c>
      <c r="E212" s="766">
        <f>+E192-E210</f>
        <v>-2407.3232435999962</v>
      </c>
      <c r="F212" s="766">
        <f>+F192-F210</f>
        <v>15106.429999999993</v>
      </c>
      <c r="G212" s="904">
        <f>+G192-G210</f>
        <v>-2854.1100000000151</v>
      </c>
      <c r="H212" s="767">
        <f>+G212-F212</f>
        <v>-17960.540000000008</v>
      </c>
      <c r="I212" s="768">
        <f>+I192-I210</f>
        <v>11231.420000000013</v>
      </c>
      <c r="J212" s="769">
        <f>+I212-G212</f>
        <v>14085.530000000028</v>
      </c>
      <c r="K212" s="806"/>
      <c r="L212" s="770"/>
      <c r="M212" s="1026">
        <f>+M192-M210</f>
        <v>3214</v>
      </c>
      <c r="N212" s="1086"/>
      <c r="O212" s="774">
        <f t="shared" si="32"/>
        <v>-8017.4200000000128</v>
      </c>
    </row>
    <row r="213" spans="1:17" x14ac:dyDescent="0.35">
      <c r="A213" s="265"/>
      <c r="B213" s="139"/>
      <c r="C213" s="475"/>
      <c r="D213" s="475"/>
      <c r="E213" s="484"/>
      <c r="F213" s="484"/>
      <c r="G213" s="510"/>
      <c r="H213" s="475"/>
      <c r="I213" s="475"/>
      <c r="J213" s="475"/>
      <c r="K213" s="475"/>
      <c r="M213" s="475"/>
      <c r="N213" s="475"/>
      <c r="O213" s="487"/>
    </row>
    <row r="214" spans="1:17" x14ac:dyDescent="0.35">
      <c r="A214" s="265"/>
      <c r="B214" s="139"/>
      <c r="C214" s="475"/>
      <c r="D214" s="475"/>
      <c r="E214" s="475"/>
      <c r="F214" s="475"/>
      <c r="G214" s="475"/>
      <c r="H214" s="475"/>
      <c r="I214" s="475"/>
      <c r="J214" s="475"/>
      <c r="K214" s="475"/>
      <c r="M214" s="475"/>
      <c r="N214" s="475"/>
      <c r="O214" s="487"/>
    </row>
    <row r="215" spans="1:17" x14ac:dyDescent="0.35">
      <c r="A215" s="265"/>
      <c r="B215" s="139"/>
      <c r="C215" s="475"/>
      <c r="D215" s="475"/>
      <c r="E215" s="475"/>
      <c r="F215" s="475"/>
      <c r="G215" s="475"/>
      <c r="H215" s="475"/>
      <c r="I215" s="475"/>
      <c r="J215" s="475"/>
      <c r="K215" s="475"/>
      <c r="M215" s="475"/>
      <c r="N215" s="475"/>
      <c r="O215" s="487"/>
    </row>
    <row r="216" spans="1:17" x14ac:dyDescent="0.35">
      <c r="A216" s="265"/>
      <c r="B216" s="139"/>
      <c r="C216" s="475"/>
      <c r="D216" s="475"/>
      <c r="E216" s="475"/>
      <c r="F216" s="475"/>
      <c r="G216" s="475"/>
      <c r="H216" s="475"/>
      <c r="I216" s="475"/>
      <c r="J216" s="475"/>
      <c r="K216" s="475"/>
      <c r="M216" s="475"/>
      <c r="N216" s="475"/>
      <c r="O216" s="487"/>
    </row>
    <row r="217" spans="1:17" ht="36" customHeight="1" x14ac:dyDescent="0.35">
      <c r="A217" s="135"/>
      <c r="B217" s="113" t="s">
        <v>814</v>
      </c>
      <c r="C217" s="497"/>
      <c r="D217" s="497"/>
      <c r="E217" s="497"/>
      <c r="F217" s="497"/>
      <c r="G217" s="497"/>
      <c r="H217" s="497"/>
      <c r="I217" s="497"/>
      <c r="J217" s="497"/>
      <c r="K217" s="135"/>
      <c r="L217" s="497"/>
      <c r="M217" s="497"/>
      <c r="N217" s="497"/>
      <c r="O217" s="497"/>
      <c r="P217" s="497"/>
      <c r="Q217" s="497"/>
    </row>
    <row r="218" spans="1:17" x14ac:dyDescent="0.35">
      <c r="A218" s="265"/>
      <c r="B218" s="139"/>
      <c r="C218" s="475"/>
      <c r="D218" s="475"/>
      <c r="E218" s="475"/>
      <c r="F218" s="475"/>
      <c r="G218" s="475"/>
      <c r="H218" s="475"/>
      <c r="I218" s="475"/>
      <c r="J218" s="475"/>
      <c r="K218" s="475"/>
      <c r="M218" s="475"/>
      <c r="N218" s="475"/>
      <c r="O218" s="475"/>
      <c r="P218" s="475"/>
      <c r="Q218" s="475"/>
    </row>
    <row r="219" spans="1:17" ht="13.9" x14ac:dyDescent="0.35">
      <c r="A219" s="1114"/>
      <c r="B219" s="117" t="s">
        <v>815</v>
      </c>
      <c r="C219" s="485"/>
      <c r="D219" s="485"/>
      <c r="E219" s="485"/>
      <c r="F219" s="485"/>
      <c r="G219" s="485"/>
      <c r="H219" s="485"/>
      <c r="I219" s="485"/>
      <c r="J219" s="485"/>
      <c r="K219" s="485"/>
      <c r="L219" s="485"/>
      <c r="M219" s="485"/>
      <c r="N219" s="485"/>
      <c r="O219" s="485"/>
      <c r="P219" s="485"/>
      <c r="Q219" s="485"/>
    </row>
    <row r="220" spans="1:17" x14ac:dyDescent="0.35">
      <c r="A220" s="265"/>
      <c r="B220" s="139"/>
      <c r="C220" s="477"/>
      <c r="D220" s="477"/>
      <c r="E220" s="477"/>
      <c r="F220" s="477"/>
      <c r="G220" s="477"/>
      <c r="H220" s="477"/>
      <c r="I220" s="638"/>
      <c r="J220" s="638"/>
      <c r="K220" s="510"/>
      <c r="M220" s="638"/>
      <c r="N220" s="638"/>
      <c r="O220" s="638"/>
      <c r="P220" s="638"/>
      <c r="Q220" s="638"/>
    </row>
    <row r="221" spans="1:17" ht="13.9" thickBot="1" x14ac:dyDescent="0.4">
      <c r="A221" s="114"/>
      <c r="B221" s="115" t="s">
        <v>650</v>
      </c>
      <c r="C221" s="129"/>
      <c r="D221" s="129"/>
      <c r="E221" s="129"/>
      <c r="F221" s="129"/>
      <c r="G221" s="129"/>
      <c r="H221" s="129"/>
      <c r="I221" s="129"/>
      <c r="J221" s="129"/>
      <c r="K221" s="129"/>
      <c r="L221" s="646"/>
      <c r="M221" s="129"/>
      <c r="N221" s="129"/>
      <c r="O221" s="129"/>
      <c r="P221" s="129"/>
      <c r="Q221" s="129"/>
    </row>
    <row r="222" spans="1:17" outlineLevel="1" x14ac:dyDescent="0.35">
      <c r="A222" s="265">
        <v>4070</v>
      </c>
      <c r="B222" s="276" t="s">
        <v>816</v>
      </c>
      <c r="C222" s="481">
        <v>182353</v>
      </c>
      <c r="D222" s="481">
        <v>222463</v>
      </c>
      <c r="E222" s="52">
        <v>227148</v>
      </c>
      <c r="F222" s="777">
        <f>+E222*1.01</f>
        <v>229419.48</v>
      </c>
      <c r="G222" s="777">
        <f>F222</f>
        <v>229419.48</v>
      </c>
      <c r="H222" s="481">
        <f>+G222-F222</f>
        <v>0</v>
      </c>
      <c r="I222" s="978">
        <v>243000</v>
      </c>
      <c r="J222" s="712">
        <f>+I222-G222</f>
        <v>13580.51999999999</v>
      </c>
      <c r="K222" s="481"/>
      <c r="L222" s="633"/>
      <c r="M222" s="1000">
        <f>251712+40920+5034</f>
        <v>297666</v>
      </c>
      <c r="N222" s="1056"/>
      <c r="O222" s="1071">
        <f t="shared" si="32"/>
        <v>54666</v>
      </c>
      <c r="P222" s="146" t="s">
        <v>817</v>
      </c>
    </row>
    <row r="223" spans="1:17" outlineLevel="1" x14ac:dyDescent="0.35">
      <c r="A223" s="265">
        <v>4080</v>
      </c>
      <c r="B223" s="271" t="s">
        <v>186</v>
      </c>
      <c r="C223" s="481">
        <v>50000</v>
      </c>
      <c r="D223" s="481">
        <v>21000</v>
      </c>
      <c r="E223" s="52">
        <v>21000</v>
      </c>
      <c r="F223" s="777">
        <v>0</v>
      </c>
      <c r="G223" s="777">
        <v>43000</v>
      </c>
      <c r="H223" s="481">
        <f>+G223-F223</f>
        <v>43000</v>
      </c>
      <c r="I223" s="691">
        <v>43000</v>
      </c>
      <c r="J223" s="712">
        <f t="shared" ref="J223:J225" si="38">+I223-G223</f>
        <v>0</v>
      </c>
      <c r="K223" s="481" t="s">
        <v>818</v>
      </c>
      <c r="L223" s="633" t="s">
        <v>819</v>
      </c>
      <c r="M223" s="1000">
        <v>42000</v>
      </c>
      <c r="N223" s="1056"/>
      <c r="O223" s="1073">
        <f t="shared" si="32"/>
        <v>-1000</v>
      </c>
    </row>
    <row r="224" spans="1:17" outlineLevel="1" x14ac:dyDescent="0.35">
      <c r="A224" s="265">
        <v>4033</v>
      </c>
      <c r="B224" s="271" t="s">
        <v>173</v>
      </c>
      <c r="C224" s="481">
        <v>0</v>
      </c>
      <c r="D224" s="481">
        <v>0</v>
      </c>
      <c r="E224" s="52"/>
      <c r="F224" s="777">
        <v>0</v>
      </c>
      <c r="G224" s="777">
        <v>0</v>
      </c>
      <c r="H224" s="481">
        <f>+G224-F224</f>
        <v>0</v>
      </c>
      <c r="I224" s="669">
        <v>0</v>
      </c>
      <c r="J224" s="712">
        <f t="shared" si="38"/>
        <v>0</v>
      </c>
      <c r="K224" s="481"/>
      <c r="L224" s="633"/>
      <c r="M224" s="996">
        <v>0</v>
      </c>
      <c r="N224" s="1054"/>
      <c r="O224" s="1073">
        <f t="shared" si="32"/>
        <v>0</v>
      </c>
    </row>
    <row r="225" spans="1:18" ht="13.9" outlineLevel="1" thickBot="1" x14ac:dyDescent="0.4">
      <c r="A225" s="265">
        <v>4023</v>
      </c>
      <c r="B225" s="271" t="s">
        <v>166</v>
      </c>
      <c r="C225" s="480">
        <v>0</v>
      </c>
      <c r="D225" s="634">
        <v>0</v>
      </c>
      <c r="E225" s="780"/>
      <c r="F225" s="797">
        <v>0</v>
      </c>
      <c r="G225" s="797">
        <v>2588</v>
      </c>
      <c r="H225" s="481">
        <f>+G225-F225</f>
        <v>2588</v>
      </c>
      <c r="I225" s="692">
        <v>2588.8000000000002</v>
      </c>
      <c r="J225" s="712">
        <f t="shared" si="38"/>
        <v>0.8000000000001819</v>
      </c>
      <c r="K225" s="635"/>
      <c r="L225" s="656" t="s">
        <v>820</v>
      </c>
      <c r="M225" s="1001"/>
      <c r="N225" s="1079"/>
      <c r="O225" s="1076">
        <f t="shared" si="32"/>
        <v>-2588.8000000000002</v>
      </c>
      <c r="P225" s="146" t="s">
        <v>1462</v>
      </c>
    </row>
    <row r="226" spans="1:18" s="168" customFormat="1" ht="13.9" x14ac:dyDescent="0.4">
      <c r="A226" s="121"/>
      <c r="B226" s="312" t="s">
        <v>654</v>
      </c>
      <c r="C226" s="515">
        <v>232353</v>
      </c>
      <c r="D226" s="515">
        <v>243463</v>
      </c>
      <c r="E226" s="707">
        <f>SUM(E222:E225)</f>
        <v>248148</v>
      </c>
      <c r="F226" s="760">
        <f>SUM(F222:F225)</f>
        <v>229419.48</v>
      </c>
      <c r="G226" s="760">
        <f>SUM(G222:G225)</f>
        <v>275007.48</v>
      </c>
      <c r="H226" s="910">
        <f>+G226-F226</f>
        <v>45587.999999999971</v>
      </c>
      <c r="I226" s="689">
        <f>SUM(I222:I225)</f>
        <v>288588.79999999999</v>
      </c>
      <c r="J226" s="922">
        <f>+I226-G226</f>
        <v>13581.320000000007</v>
      </c>
      <c r="K226" s="515"/>
      <c r="L226" s="824"/>
      <c r="M226" s="995">
        <f>SUM(M222:M225)</f>
        <v>339666</v>
      </c>
      <c r="N226" s="1053"/>
      <c r="O226" s="1073">
        <f t="shared" si="32"/>
        <v>51077.200000000012</v>
      </c>
    </row>
    <row r="227" spans="1:18" ht="13.9" thickBot="1" x14ac:dyDescent="0.4">
      <c r="A227" s="265"/>
      <c r="B227" s="284"/>
      <c r="C227" s="480"/>
      <c r="D227" s="634"/>
      <c r="E227" s="780"/>
      <c r="F227" s="805"/>
      <c r="G227" s="805"/>
      <c r="H227" s="634"/>
      <c r="I227" s="673"/>
      <c r="J227" s="714"/>
      <c r="K227" s="635"/>
      <c r="L227" s="656"/>
      <c r="M227" s="1011"/>
      <c r="N227" s="1054"/>
      <c r="O227" s="1073"/>
    </row>
    <row r="228" spans="1:18" s="750" customFormat="1" ht="14.25" thickBot="1" x14ac:dyDescent="0.45">
      <c r="A228" s="743"/>
      <c r="B228" s="759" t="s">
        <v>821</v>
      </c>
      <c r="C228" s="807">
        <v>232353</v>
      </c>
      <c r="D228" s="814">
        <v>243463</v>
      </c>
      <c r="E228" s="754">
        <f>+E226</f>
        <v>248148</v>
      </c>
      <c r="F228" s="754">
        <f>+F226</f>
        <v>229419.48</v>
      </c>
      <c r="G228" s="754">
        <f>+G226</f>
        <v>275007.48</v>
      </c>
      <c r="H228" s="814">
        <f>+G228-F228</f>
        <v>45587.999999999971</v>
      </c>
      <c r="I228" s="748">
        <f>+I226</f>
        <v>288588.79999999999</v>
      </c>
      <c r="J228" s="771">
        <f>+I228-G228</f>
        <v>13581.320000000007</v>
      </c>
      <c r="K228" s="807"/>
      <c r="L228" s="828"/>
      <c r="M228" s="1027">
        <f>+M226</f>
        <v>339666</v>
      </c>
      <c r="N228" s="1087"/>
      <c r="O228" s="1090">
        <f t="shared" si="32"/>
        <v>51077.200000000012</v>
      </c>
      <c r="P228" s="984"/>
      <c r="Q228" s="984"/>
    </row>
    <row r="229" spans="1:18" x14ac:dyDescent="0.35">
      <c r="A229" s="265"/>
      <c r="B229" s="139"/>
      <c r="C229" s="484"/>
      <c r="D229" s="484"/>
      <c r="E229" s="484"/>
      <c r="F229" s="484"/>
      <c r="G229" s="484"/>
      <c r="H229" s="484"/>
      <c r="I229" s="510"/>
      <c r="J229" s="510"/>
      <c r="K229" s="510"/>
      <c r="M229" s="510"/>
      <c r="N229" s="510"/>
    </row>
    <row r="230" spans="1:18" ht="13.9" x14ac:dyDescent="0.35">
      <c r="A230" s="1114"/>
      <c r="B230" s="117" t="s">
        <v>822</v>
      </c>
      <c r="C230" s="485"/>
      <c r="D230" s="485"/>
      <c r="E230" s="485"/>
      <c r="F230" s="485"/>
      <c r="G230" s="485"/>
      <c r="H230" s="485"/>
      <c r="I230" s="485"/>
      <c r="J230" s="485"/>
      <c r="K230" s="485"/>
      <c r="L230" s="485"/>
      <c r="M230" s="485"/>
      <c r="N230" s="485"/>
      <c r="O230" s="485"/>
      <c r="P230" s="485"/>
      <c r="Q230" s="485"/>
    </row>
    <row r="231" spans="1:18" ht="13.9" x14ac:dyDescent="0.35">
      <c r="A231" s="265"/>
      <c r="B231" s="49"/>
      <c r="C231" s="477"/>
      <c r="D231" s="477"/>
      <c r="E231" s="477"/>
      <c r="F231" s="477"/>
      <c r="G231" s="477"/>
      <c r="H231" s="477"/>
      <c r="I231" s="638"/>
      <c r="J231" s="638"/>
      <c r="K231" s="510"/>
      <c r="M231" s="638"/>
      <c r="N231" s="638"/>
      <c r="O231" s="638"/>
      <c r="P231" s="638"/>
      <c r="Q231" s="638"/>
    </row>
    <row r="232" spans="1:18" ht="13.9" thickBot="1" x14ac:dyDescent="0.4">
      <c r="A232" s="114"/>
      <c r="B232" s="115" t="s">
        <v>701</v>
      </c>
      <c r="C232" s="129"/>
      <c r="D232" s="129"/>
      <c r="E232" s="129"/>
      <c r="F232" s="129"/>
      <c r="G232" s="129"/>
      <c r="H232" s="129"/>
      <c r="I232" s="129"/>
      <c r="J232" s="129"/>
      <c r="K232" s="129"/>
      <c r="L232" s="653"/>
      <c r="M232" s="129"/>
      <c r="N232" s="129"/>
      <c r="O232" s="129"/>
      <c r="P232" s="129"/>
      <c r="Q232" s="129"/>
    </row>
    <row r="233" spans="1:18" s="665" customFormat="1" outlineLevel="1" x14ac:dyDescent="0.35">
      <c r="A233" s="265">
        <v>7700</v>
      </c>
      <c r="B233" s="276" t="s">
        <v>492</v>
      </c>
      <c r="C233" s="664">
        <v>185456.93</v>
      </c>
      <c r="D233" s="52">
        <v>192538.97</v>
      </c>
      <c r="E233" s="52">
        <v>197262.15</v>
      </c>
      <c r="F233" s="777">
        <v>189772</v>
      </c>
      <c r="G233" s="777">
        <v>204893</v>
      </c>
      <c r="H233" s="52">
        <f>+G233-F233</f>
        <v>15121</v>
      </c>
      <c r="I233" s="691">
        <v>195299</v>
      </c>
      <c r="J233" s="712">
        <f>+I233-G233</f>
        <v>-9594</v>
      </c>
      <c r="K233" s="664"/>
      <c r="L233" s="670" t="s">
        <v>823</v>
      </c>
      <c r="M233" s="1000">
        <v>326969</v>
      </c>
      <c r="N233" s="1056"/>
      <c r="O233" s="1071">
        <f t="shared" si="32"/>
        <v>131670</v>
      </c>
      <c r="P233" s="1201" t="s">
        <v>824</v>
      </c>
      <c r="Q233" s="985"/>
      <c r="R233" s="666"/>
    </row>
    <row r="234" spans="1:18" outlineLevel="1" x14ac:dyDescent="0.35">
      <c r="A234" s="265">
        <v>7701</v>
      </c>
      <c r="B234" s="271" t="s">
        <v>493</v>
      </c>
      <c r="C234" s="220">
        <v>19364.410000000003</v>
      </c>
      <c r="D234" s="220">
        <v>20545.490093799999</v>
      </c>
      <c r="E234" s="52">
        <v>18201.168031200003</v>
      </c>
      <c r="F234" s="777">
        <v>20689</v>
      </c>
      <c r="G234" s="777">
        <v>22538</v>
      </c>
      <c r="H234" s="52">
        <f>+G234-F234</f>
        <v>1849</v>
      </c>
      <c r="I234" s="691">
        <v>20706</v>
      </c>
      <c r="J234" s="712">
        <f t="shared" ref="J234:J236" si="39">+I234-G234</f>
        <v>-1832</v>
      </c>
      <c r="K234" s="220"/>
      <c r="L234" s="655" t="s">
        <v>825</v>
      </c>
      <c r="M234" s="1000">
        <v>35732</v>
      </c>
      <c r="N234" s="1056"/>
      <c r="O234" s="1073">
        <f t="shared" si="32"/>
        <v>15026</v>
      </c>
      <c r="R234" s="498"/>
    </row>
    <row r="235" spans="1:18" ht="13.9" outlineLevel="1" x14ac:dyDescent="0.4">
      <c r="A235" s="265">
        <v>7705</v>
      </c>
      <c r="B235" s="271" t="s">
        <v>826</v>
      </c>
      <c r="C235" s="220">
        <v>7182</v>
      </c>
      <c r="D235" s="220">
        <v>18167.759999999998</v>
      </c>
      <c r="E235" s="52">
        <v>9899.1</v>
      </c>
      <c r="F235" s="777">
        <v>9899</v>
      </c>
      <c r="G235" s="777">
        <v>31240</v>
      </c>
      <c r="H235" s="52">
        <f>+G235-F235</f>
        <v>21341</v>
      </c>
      <c r="I235" s="691">
        <v>16797.87</v>
      </c>
      <c r="J235" s="712">
        <f t="shared" si="39"/>
        <v>-14442.130000000001</v>
      </c>
      <c r="K235" s="220"/>
      <c r="L235" s="655"/>
      <c r="M235" s="1000"/>
      <c r="N235" s="1056"/>
      <c r="O235" s="1073">
        <f t="shared" si="32"/>
        <v>-16797.87</v>
      </c>
      <c r="R235" s="632"/>
    </row>
    <row r="236" spans="1:18" ht="13.9" outlineLevel="1" thickBot="1" x14ac:dyDescent="0.4">
      <c r="A236" s="265">
        <v>7706</v>
      </c>
      <c r="B236" s="271" t="s">
        <v>827</v>
      </c>
      <c r="C236" s="220">
        <v>685</v>
      </c>
      <c r="D236" s="220">
        <v>1750.7903856</v>
      </c>
      <c r="E236" s="52">
        <v>865.5476460000001</v>
      </c>
      <c r="F236" s="777">
        <v>866</v>
      </c>
      <c r="G236" s="777">
        <v>3436</v>
      </c>
      <c r="H236" s="52">
        <f>+G236-F236</f>
        <v>2570</v>
      </c>
      <c r="I236" s="690">
        <v>1767.12</v>
      </c>
      <c r="J236" s="712">
        <f t="shared" si="39"/>
        <v>-1668.88</v>
      </c>
      <c r="K236" s="220"/>
      <c r="L236" s="656"/>
      <c r="M236" s="999"/>
      <c r="N236" s="1055"/>
      <c r="O236" s="1073">
        <f t="shared" si="32"/>
        <v>-1767.12</v>
      </c>
      <c r="R236" s="498"/>
    </row>
    <row r="237" spans="1:18" s="168" customFormat="1" ht="13.9" x14ac:dyDescent="0.4">
      <c r="A237" s="121"/>
      <c r="B237" s="312" t="s">
        <v>654</v>
      </c>
      <c r="C237" s="221">
        <v>212688.34</v>
      </c>
      <c r="D237" s="221">
        <v>233003.01047940002</v>
      </c>
      <c r="E237" s="123">
        <f>SUM(E233:E236)</f>
        <v>226227.9656772</v>
      </c>
      <c r="F237" s="796">
        <f>SUM(F233:F236)</f>
        <v>221226</v>
      </c>
      <c r="G237" s="796">
        <f>SUM(G233:G236)</f>
        <v>262107</v>
      </c>
      <c r="H237" s="911">
        <f>+G237-F237</f>
        <v>40881</v>
      </c>
      <c r="I237" s="674">
        <f>SUM(I233:I236)</f>
        <v>234569.99</v>
      </c>
      <c r="J237" s="715">
        <f>+I237-G237</f>
        <v>-27537.010000000009</v>
      </c>
      <c r="K237" s="511"/>
      <c r="L237" s="829"/>
      <c r="M237" s="1002">
        <f>SUM(M233:M236)</f>
        <v>362701</v>
      </c>
      <c r="N237" s="1053"/>
      <c r="O237" s="1073">
        <f t="shared" ref="O237:O301" si="40">M237-I237</f>
        <v>128131.01000000001</v>
      </c>
      <c r="P237" s="829"/>
      <c r="Q237" s="829"/>
    </row>
    <row r="238" spans="1:18" ht="13.9" thickBot="1" x14ac:dyDescent="0.4">
      <c r="A238" s="265"/>
      <c r="B238" s="284"/>
      <c r="C238" s="230"/>
      <c r="D238" s="230"/>
      <c r="E238" s="779"/>
      <c r="F238" s="795"/>
      <c r="G238" s="795"/>
      <c r="H238" s="230"/>
      <c r="I238" s="669"/>
      <c r="J238" s="52"/>
      <c r="K238" s="220"/>
      <c r="M238" s="996"/>
      <c r="N238" s="1054"/>
      <c r="O238" s="1076">
        <f t="shared" si="40"/>
        <v>0</v>
      </c>
    </row>
    <row r="239" spans="1:18" ht="13.9" thickBot="1" x14ac:dyDescent="0.4">
      <c r="A239" s="114"/>
      <c r="B239" s="115" t="s">
        <v>708</v>
      </c>
      <c r="C239" s="116"/>
      <c r="D239" s="116"/>
      <c r="E239" s="116"/>
      <c r="F239" s="116"/>
      <c r="G239" s="116"/>
      <c r="H239" s="116"/>
      <c r="I239" s="116"/>
      <c r="J239" s="116"/>
      <c r="K239" s="116"/>
      <c r="L239" s="717"/>
      <c r="M239" s="116"/>
      <c r="N239" s="116"/>
      <c r="O239" s="116">
        <f t="shared" si="40"/>
        <v>0</v>
      </c>
      <c r="P239" s="116"/>
      <c r="Q239" s="116"/>
    </row>
    <row r="240" spans="1:18" outlineLevel="1" x14ac:dyDescent="0.35">
      <c r="A240" s="265">
        <v>7715</v>
      </c>
      <c r="B240" s="276" t="s">
        <v>495</v>
      </c>
      <c r="C240" s="220">
        <v>8000</v>
      </c>
      <c r="D240" s="220">
        <v>8000</v>
      </c>
      <c r="E240" s="52">
        <v>8000</v>
      </c>
      <c r="F240" s="777">
        <v>6400</v>
      </c>
      <c r="G240" s="777">
        <f>5000+250+1600</f>
        <v>6850</v>
      </c>
      <c r="H240" s="220">
        <f>+G240-F240</f>
        <v>450</v>
      </c>
      <c r="I240" s="943">
        <v>1865.39</v>
      </c>
      <c r="J240" s="716">
        <f>+I240-G240</f>
        <v>-4984.6099999999997</v>
      </c>
      <c r="K240" s="220"/>
      <c r="L240" s="655" t="s">
        <v>828</v>
      </c>
      <c r="M240" s="1003">
        <f>6400+(9000*1.15)</f>
        <v>16750</v>
      </c>
      <c r="N240" s="1057"/>
      <c r="O240" s="1071">
        <f t="shared" si="40"/>
        <v>14884.61</v>
      </c>
      <c r="P240" s="146" t="s">
        <v>829</v>
      </c>
    </row>
    <row r="241" spans="1:17" outlineLevel="1" x14ac:dyDescent="0.35">
      <c r="A241" s="265">
        <v>7716</v>
      </c>
      <c r="B241" s="271" t="s">
        <v>496</v>
      </c>
      <c r="C241" s="220">
        <v>5000</v>
      </c>
      <c r="D241" s="220">
        <v>10396.9</v>
      </c>
      <c r="E241" s="52">
        <v>10396.9</v>
      </c>
      <c r="F241" s="777">
        <f>'Advocacy Centre'!H34+'Advocacy Centre'!H35</f>
        <v>10000</v>
      </c>
      <c r="G241" s="777">
        <f>F241</f>
        <v>10000</v>
      </c>
      <c r="H241" s="220">
        <f>+G241-F241</f>
        <v>0</v>
      </c>
      <c r="I241" s="669">
        <v>0</v>
      </c>
      <c r="J241" s="716">
        <f t="shared" ref="J241:J242" si="41">+I241-G241</f>
        <v>-10000</v>
      </c>
      <c r="K241" s="220"/>
      <c r="L241" s="655" t="s">
        <v>830</v>
      </c>
      <c r="M241" s="996">
        <f>'Advocacy Centre'!P37</f>
        <v>10000</v>
      </c>
      <c r="N241" s="1054"/>
      <c r="O241" s="1073">
        <f t="shared" si="40"/>
        <v>10000</v>
      </c>
      <c r="P241" s="146" t="s">
        <v>831</v>
      </c>
    </row>
    <row r="242" spans="1:17" ht="13.9" outlineLevel="1" thickBot="1" x14ac:dyDescent="0.4">
      <c r="A242" s="265">
        <v>7750</v>
      </c>
      <c r="B242" s="271" t="s">
        <v>497</v>
      </c>
      <c r="C242" s="220">
        <v>0</v>
      </c>
      <c r="D242" s="220"/>
      <c r="E242" s="120"/>
      <c r="F242" s="772">
        <v>0</v>
      </c>
      <c r="G242" s="772">
        <v>4500</v>
      </c>
      <c r="H242" s="220">
        <f>+G242-F242</f>
        <v>4500</v>
      </c>
      <c r="I242" s="943">
        <v>1523.42</v>
      </c>
      <c r="J242" s="716">
        <f t="shared" si="41"/>
        <v>-2976.58</v>
      </c>
      <c r="K242" s="220"/>
      <c r="L242" s="655" t="s">
        <v>832</v>
      </c>
      <c r="M242" s="1003">
        <v>1600</v>
      </c>
      <c r="N242" s="1091"/>
      <c r="O242" s="1076">
        <f t="shared" si="40"/>
        <v>76.579999999999927</v>
      </c>
      <c r="P242" s="146" t="s">
        <v>1455</v>
      </c>
    </row>
    <row r="243" spans="1:17" ht="26.25" customHeight="1" thickBot="1" x14ac:dyDescent="0.4">
      <c r="A243" s="121"/>
      <c r="B243" s="309" t="s">
        <v>654</v>
      </c>
      <c r="C243" s="294">
        <v>13000</v>
      </c>
      <c r="D243" s="294">
        <v>18396.900000000001</v>
      </c>
      <c r="E243" s="781">
        <f>SUM(E240:E242)</f>
        <v>18396.900000000001</v>
      </c>
      <c r="F243" s="806">
        <f>SUM(F240:F242)</f>
        <v>16400</v>
      </c>
      <c r="G243" s="806">
        <f>SUM(G240:G242)</f>
        <v>21350</v>
      </c>
      <c r="H243" s="912">
        <f>+G243-F243</f>
        <v>4950</v>
      </c>
      <c r="I243" s="677">
        <f>SUM(I240:I242)</f>
        <v>3388.8100000000004</v>
      </c>
      <c r="J243" s="715">
        <f>+I243-G243</f>
        <v>-17961.189999999999</v>
      </c>
      <c r="K243" s="511"/>
      <c r="L243" s="654"/>
      <c r="M243" s="1028">
        <f>SUM(M240:M242)</f>
        <v>28350</v>
      </c>
      <c r="N243" s="1053"/>
      <c r="O243" s="1073">
        <f t="shared" si="40"/>
        <v>24961.19</v>
      </c>
    </row>
    <row r="244" spans="1:17" s="750" customFormat="1" ht="14.25" thickBot="1" x14ac:dyDescent="0.45">
      <c r="A244" s="743"/>
      <c r="B244" s="759" t="s">
        <v>833</v>
      </c>
      <c r="C244" s="745">
        <v>225688.34</v>
      </c>
      <c r="D244" s="745">
        <v>251399.91047940002</v>
      </c>
      <c r="E244" s="745">
        <f>+E237+E243</f>
        <v>244624.8656772</v>
      </c>
      <c r="F244" s="745">
        <f>+F237+F243</f>
        <v>237626</v>
      </c>
      <c r="G244" s="745">
        <f>+G237+G243</f>
        <v>283457</v>
      </c>
      <c r="H244" s="745">
        <f>+G244-F244</f>
        <v>45831</v>
      </c>
      <c r="I244" s="745">
        <f>+I237+I243</f>
        <v>237958.8</v>
      </c>
      <c r="J244" s="773">
        <f>+I244-G244</f>
        <v>-45498.200000000012</v>
      </c>
      <c r="K244" s="745"/>
      <c r="L244" s="774"/>
      <c r="M244" s="1024">
        <f>+M237+M243</f>
        <v>391051</v>
      </c>
      <c r="N244" s="1087"/>
      <c r="O244" s="774">
        <f t="shared" si="40"/>
        <v>153092.20000000001</v>
      </c>
    </row>
    <row r="245" spans="1:17" s="3" customFormat="1" thickBot="1" x14ac:dyDescent="0.45">
      <c r="A245" s="265"/>
      <c r="B245" s="50"/>
      <c r="C245" s="700"/>
      <c r="D245" s="700"/>
      <c r="E245" s="701"/>
      <c r="F245" s="701"/>
      <c r="G245" s="701"/>
      <c r="H245" s="700"/>
      <c r="I245" s="700"/>
      <c r="J245" s="700"/>
      <c r="K245" s="700"/>
      <c r="M245" s="1029"/>
      <c r="N245" s="1064"/>
    </row>
    <row r="246" spans="1:17" s="750" customFormat="1" ht="35.65" thickBot="1" x14ac:dyDescent="0.45">
      <c r="A246" s="743"/>
      <c r="B246" s="765" t="s">
        <v>834</v>
      </c>
      <c r="C246" s="745">
        <v>6664.6600000000035</v>
      </c>
      <c r="D246" s="767">
        <v>-7936.9104794000159</v>
      </c>
      <c r="E246" s="767">
        <f>+E228-E244</f>
        <v>3523.1343228000042</v>
      </c>
      <c r="F246" s="767">
        <f>+F228-F244</f>
        <v>-8206.5199999999895</v>
      </c>
      <c r="G246" s="767">
        <f>+G228-G244</f>
        <v>-8449.5200000000186</v>
      </c>
      <c r="H246" s="767">
        <f>+G246-F246</f>
        <v>-243.0000000000291</v>
      </c>
      <c r="I246" s="767">
        <f>+I228-I244</f>
        <v>50630</v>
      </c>
      <c r="J246" s="775">
        <f>+I246-G246</f>
        <v>59079.520000000019</v>
      </c>
      <c r="K246" s="745"/>
      <c r="L246" s="774"/>
      <c r="M246" s="1030">
        <f>+M228-M244</f>
        <v>-51385</v>
      </c>
      <c r="N246" s="1086"/>
      <c r="O246" s="774">
        <f t="shared" si="40"/>
        <v>-102015</v>
      </c>
    </row>
    <row r="247" spans="1:17" x14ac:dyDescent="0.35">
      <c r="A247" s="265"/>
      <c r="B247" s="139"/>
      <c r="C247" s="475"/>
      <c r="D247" s="475"/>
      <c r="E247" s="475"/>
      <c r="F247" s="475"/>
      <c r="G247" s="475"/>
      <c r="H247" s="475"/>
      <c r="I247" s="475"/>
      <c r="J247" s="475"/>
      <c r="K247" s="475"/>
      <c r="M247" s="475"/>
      <c r="N247" s="475"/>
    </row>
    <row r="248" spans="1:17" x14ac:dyDescent="0.35">
      <c r="A248" s="265"/>
      <c r="B248" s="139"/>
      <c r="C248" s="475"/>
      <c r="D248" s="475"/>
      <c r="E248" s="475"/>
      <c r="F248" s="475"/>
      <c r="G248" s="475"/>
      <c r="H248" s="475"/>
      <c r="I248" s="475"/>
      <c r="J248" s="475"/>
      <c r="K248" s="475"/>
      <c r="M248" s="475"/>
      <c r="N248" s="475"/>
    </row>
    <row r="249" spans="1:17" ht="55.5" customHeight="1" x14ac:dyDescent="0.35">
      <c r="A249" s="493"/>
      <c r="B249" s="113" t="s">
        <v>596</v>
      </c>
      <c r="C249" s="494"/>
      <c r="D249" s="494"/>
      <c r="E249" s="494"/>
      <c r="F249" s="494"/>
      <c r="G249" s="494"/>
      <c r="H249" s="494"/>
      <c r="I249" s="494"/>
      <c r="J249" s="494"/>
      <c r="K249" s="494"/>
      <c r="L249" s="494"/>
      <c r="M249" s="494"/>
      <c r="N249" s="494"/>
      <c r="O249" s="494"/>
      <c r="P249" s="494"/>
      <c r="Q249" s="494"/>
    </row>
    <row r="250" spans="1:17" x14ac:dyDescent="0.35">
      <c r="A250" s="265"/>
      <c r="B250" s="139"/>
      <c r="C250" s="475"/>
      <c r="D250" s="475"/>
      <c r="E250" s="475"/>
      <c r="F250" s="475"/>
      <c r="G250" s="475"/>
      <c r="H250" s="475"/>
      <c r="I250" s="475"/>
      <c r="J250" s="475"/>
      <c r="K250" s="475"/>
      <c r="M250" s="475"/>
      <c r="N250" s="475"/>
    </row>
    <row r="251" spans="1:17" ht="13.9" x14ac:dyDescent="0.35">
      <c r="A251" s="1114"/>
      <c r="B251" s="117" t="s">
        <v>835</v>
      </c>
      <c r="C251" s="485"/>
      <c r="D251" s="485"/>
      <c r="E251" s="485"/>
      <c r="F251" s="485"/>
      <c r="G251" s="485"/>
      <c r="H251" s="485"/>
      <c r="I251" s="485"/>
      <c r="J251" s="485"/>
      <c r="K251" s="485"/>
      <c r="L251" s="485"/>
      <c r="M251" s="485"/>
      <c r="N251" s="485"/>
      <c r="O251" s="485"/>
      <c r="P251" s="485"/>
      <c r="Q251" s="485"/>
    </row>
    <row r="252" spans="1:17" ht="13.9" thickBot="1" x14ac:dyDescent="0.4">
      <c r="A252" s="265"/>
      <c r="B252" s="139"/>
      <c r="C252" s="477"/>
      <c r="D252" s="477"/>
      <c r="E252" s="477"/>
      <c r="F252" s="477"/>
      <c r="G252" s="477"/>
      <c r="H252" s="477"/>
      <c r="I252" s="638"/>
      <c r="J252" s="638"/>
      <c r="K252" s="510"/>
      <c r="M252" s="638"/>
      <c r="N252" s="477"/>
      <c r="O252" s="1069"/>
    </row>
    <row r="253" spans="1:17" ht="13.9" thickBot="1" x14ac:dyDescent="0.4">
      <c r="A253" s="114"/>
      <c r="B253" s="115" t="s">
        <v>650</v>
      </c>
      <c r="C253" s="129"/>
      <c r="D253" s="129"/>
      <c r="E253" s="129"/>
      <c r="F253" s="129"/>
      <c r="G253" s="129"/>
      <c r="H253" s="129"/>
      <c r="I253" s="129"/>
      <c r="J253" s="129"/>
      <c r="K253" s="129"/>
      <c r="L253" s="646"/>
      <c r="M253" s="129"/>
      <c r="N253" s="979"/>
      <c r="O253" s="979"/>
      <c r="P253" s="157"/>
      <c r="Q253" s="979"/>
    </row>
    <row r="254" spans="1:17" outlineLevel="1" x14ac:dyDescent="0.35">
      <c r="A254" s="265">
        <v>4009</v>
      </c>
      <c r="B254" s="276" t="s">
        <v>160</v>
      </c>
      <c r="C254" s="220">
        <v>131883</v>
      </c>
      <c r="D254" s="220">
        <v>131883.09</v>
      </c>
      <c r="E254" s="52">
        <v>133731.46</v>
      </c>
      <c r="F254" s="777">
        <f>+E254*1.01</f>
        <v>135068.7746</v>
      </c>
      <c r="G254" s="777">
        <f>+F254*1.01</f>
        <v>136419.46234600001</v>
      </c>
      <c r="H254" s="220">
        <f>+G254-F254</f>
        <v>1350.6877460000105</v>
      </c>
      <c r="I254" s="691">
        <v>135301.91</v>
      </c>
      <c r="J254" s="721">
        <f>+I254-G254</f>
        <v>-1117.5523460000113</v>
      </c>
      <c r="K254" s="220"/>
      <c r="L254" s="657"/>
      <c r="M254" s="1000">
        <f>213660+2706</f>
        <v>216366</v>
      </c>
      <c r="N254" s="1092"/>
      <c r="O254" s="1071">
        <f t="shared" si="40"/>
        <v>81064.09</v>
      </c>
      <c r="P254" s="1093"/>
      <c r="Q254" s="986"/>
    </row>
    <row r="255" spans="1:17" outlineLevel="1" x14ac:dyDescent="0.35">
      <c r="A255" s="265">
        <v>4032</v>
      </c>
      <c r="B255" s="271" t="s">
        <v>172</v>
      </c>
      <c r="C255" s="220">
        <v>0</v>
      </c>
      <c r="D255" s="220">
        <v>0</v>
      </c>
      <c r="E255" s="52">
        <v>0</v>
      </c>
      <c r="F255" s="777">
        <v>0</v>
      </c>
      <c r="G255" s="777">
        <f>F255</f>
        <v>0</v>
      </c>
      <c r="H255" s="220">
        <f>+G255-F255</f>
        <v>0</v>
      </c>
      <c r="I255" s="669">
        <v>0</v>
      </c>
      <c r="J255" s="720">
        <f>+I255-G255</f>
        <v>0</v>
      </c>
      <c r="K255" s="220"/>
      <c r="L255" s="655"/>
      <c r="M255" s="996">
        <v>0</v>
      </c>
      <c r="N255" s="1054"/>
      <c r="O255" s="1073">
        <f t="shared" si="40"/>
        <v>0</v>
      </c>
    </row>
    <row r="256" spans="1:17" ht="13.9" outlineLevel="1" thickBot="1" x14ac:dyDescent="0.4">
      <c r="A256" s="265">
        <v>4022</v>
      </c>
      <c r="B256" s="271" t="s">
        <v>165</v>
      </c>
      <c r="C256" s="231">
        <v>7118</v>
      </c>
      <c r="D256" s="231">
        <v>7118.4</v>
      </c>
      <c r="E256" s="52">
        <v>7118.4</v>
      </c>
      <c r="F256" s="777">
        <v>7118.4</v>
      </c>
      <c r="G256" s="777">
        <f>F256</f>
        <v>7118.4</v>
      </c>
      <c r="H256" s="220">
        <f>+G256-F256</f>
        <v>0</v>
      </c>
      <c r="I256" s="691">
        <v>2994.56</v>
      </c>
      <c r="J256" s="721">
        <f>+I256-G256</f>
        <v>-4123.84</v>
      </c>
      <c r="K256" s="220"/>
      <c r="L256" s="656"/>
      <c r="M256" s="1000">
        <v>4000</v>
      </c>
      <c r="N256" s="1247"/>
      <c r="O256" s="1073">
        <f t="shared" si="40"/>
        <v>1005.44</v>
      </c>
    </row>
    <row r="257" spans="1:17" ht="14.65" outlineLevel="1" thickBot="1" x14ac:dyDescent="0.5">
      <c r="A257" s="265">
        <v>4012</v>
      </c>
      <c r="B257" s="271" t="s">
        <v>836</v>
      </c>
      <c r="C257" s="220"/>
      <c r="D257" s="220"/>
      <c r="E257" s="52"/>
      <c r="F257" s="777"/>
      <c r="G257" s="777"/>
      <c r="H257" s="220"/>
      <c r="I257" s="1250"/>
      <c r="J257" s="1246"/>
      <c r="K257" s="220"/>
      <c r="L257" s="1245"/>
      <c r="M257" s="1249">
        <f>9600*2.5*3</f>
        <v>72000</v>
      </c>
      <c r="N257" s="1248"/>
      <c r="O257" s="1076">
        <f>M257-F257</f>
        <v>72000</v>
      </c>
      <c r="P257" t="s">
        <v>837</v>
      </c>
    </row>
    <row r="258" spans="1:17" x14ac:dyDescent="0.35">
      <c r="A258" s="121"/>
      <c r="B258" s="312" t="s">
        <v>654</v>
      </c>
      <c r="C258" s="220">
        <v>139001</v>
      </c>
      <c r="D258" s="220">
        <v>139001.49</v>
      </c>
      <c r="E258" s="123">
        <f>SUM(E254:E256)</f>
        <v>140849.85999999999</v>
      </c>
      <c r="F258" s="796">
        <f>SUM(F254:F256)</f>
        <v>142187.1746</v>
      </c>
      <c r="G258" s="796">
        <f>SUM(G254:G256)</f>
        <v>143537.86234600001</v>
      </c>
      <c r="H258" s="912">
        <f>+G258-F258</f>
        <v>1350.6877460000105</v>
      </c>
      <c r="I258" s="674">
        <f>SUM(I254:I256)</f>
        <v>138296.47</v>
      </c>
      <c r="J258" s="718">
        <f>+I258-G258</f>
        <v>-5241.3923460000078</v>
      </c>
      <c r="K258" s="220"/>
      <c r="M258" s="1002">
        <f>SUM(M254:M257)</f>
        <v>292366</v>
      </c>
      <c r="N258" s="1070"/>
      <c r="O258" s="1073">
        <f t="shared" si="40"/>
        <v>154069.53</v>
      </c>
    </row>
    <row r="259" spans="1:17" ht="13.9" thickBot="1" x14ac:dyDescent="0.4">
      <c r="A259" s="265"/>
      <c r="B259" s="284"/>
      <c r="C259" s="231"/>
      <c r="D259" s="231"/>
      <c r="E259" s="726"/>
      <c r="F259" s="807"/>
      <c r="G259" s="807"/>
      <c r="H259" s="231"/>
      <c r="I259" s="675"/>
      <c r="J259" s="719"/>
      <c r="K259" s="311"/>
      <c r="M259" s="1023"/>
      <c r="N259" s="1054"/>
      <c r="O259" s="1073">
        <f t="shared" si="40"/>
        <v>0</v>
      </c>
    </row>
    <row r="260" spans="1:17" s="750" customFormat="1" ht="14.25" thickBot="1" x14ac:dyDescent="0.45">
      <c r="A260" s="743"/>
      <c r="B260" s="776" t="s">
        <v>838</v>
      </c>
      <c r="C260" s="800">
        <v>139001</v>
      </c>
      <c r="D260" s="830">
        <v>139001.49</v>
      </c>
      <c r="E260" s="753">
        <f>+E258</f>
        <v>140849.85999999999</v>
      </c>
      <c r="F260" s="753">
        <f>+F258</f>
        <v>142187.1746</v>
      </c>
      <c r="G260" s="753">
        <f>+G258</f>
        <v>143537.86234600001</v>
      </c>
      <c r="H260" s="754">
        <f>+G260-F260</f>
        <v>1350.6877460000105</v>
      </c>
      <c r="I260" s="757">
        <f>+I258</f>
        <v>138296.47</v>
      </c>
      <c r="J260" s="748">
        <f>+I260-G260</f>
        <v>-5241.3923460000078</v>
      </c>
      <c r="K260" s="760"/>
      <c r="L260" s="774"/>
      <c r="M260" s="1031">
        <f>+M258</f>
        <v>292366</v>
      </c>
      <c r="N260" s="1087"/>
      <c r="O260" s="774">
        <f t="shared" si="40"/>
        <v>154069.53</v>
      </c>
    </row>
    <row r="261" spans="1:17" x14ac:dyDescent="0.35">
      <c r="A261" s="265"/>
      <c r="B261" s="139"/>
      <c r="C261" s="484"/>
      <c r="D261" s="484"/>
      <c r="E261" s="484"/>
      <c r="F261" s="484"/>
      <c r="G261" s="484"/>
      <c r="H261" s="484"/>
      <c r="I261" s="510"/>
      <c r="J261" s="510"/>
      <c r="K261" s="510"/>
      <c r="M261" s="510"/>
      <c r="N261" s="510"/>
      <c r="O261" s="510"/>
      <c r="P261" s="510"/>
      <c r="Q261" s="510"/>
    </row>
    <row r="262" spans="1:17" ht="13.9" x14ac:dyDescent="0.35">
      <c r="A262" s="1114"/>
      <c r="B262" s="117" t="s">
        <v>839</v>
      </c>
      <c r="C262" s="485"/>
      <c r="D262" s="485"/>
      <c r="E262" s="485"/>
      <c r="F262" s="485"/>
      <c r="G262" s="485"/>
      <c r="H262" s="485"/>
      <c r="I262" s="485"/>
      <c r="J262" s="485"/>
      <c r="K262" s="485"/>
      <c r="L262" s="485"/>
      <c r="M262" s="485"/>
      <c r="N262" s="485"/>
      <c r="O262" s="485"/>
      <c r="P262" s="485"/>
      <c r="Q262" s="485"/>
    </row>
    <row r="263" spans="1:17" x14ac:dyDescent="0.35">
      <c r="A263" s="265"/>
      <c r="B263" s="139"/>
      <c r="C263" s="477"/>
      <c r="D263" s="477"/>
      <c r="E263" s="477"/>
      <c r="F263" s="477"/>
      <c r="G263" s="477"/>
      <c r="H263" s="477"/>
      <c r="I263" s="638"/>
      <c r="J263" s="638"/>
      <c r="K263" s="510"/>
      <c r="M263" s="638"/>
      <c r="N263" s="638"/>
      <c r="O263" s="638"/>
      <c r="P263" s="638"/>
      <c r="Q263" s="638"/>
    </row>
    <row r="264" spans="1:17" ht="13.9" thickBot="1" x14ac:dyDescent="0.4">
      <c r="A264" s="114"/>
      <c r="B264" s="115" t="s">
        <v>701</v>
      </c>
      <c r="C264" s="129"/>
      <c r="D264" s="129"/>
      <c r="E264" s="129"/>
      <c r="F264" s="129"/>
      <c r="G264" s="129"/>
      <c r="H264" s="129"/>
      <c r="I264" s="129"/>
      <c r="J264" s="129"/>
      <c r="K264" s="129"/>
      <c r="L264" s="646"/>
      <c r="M264" s="129"/>
      <c r="N264" s="129"/>
      <c r="O264" s="129"/>
      <c r="P264" s="129"/>
      <c r="Q264" s="129"/>
    </row>
    <row r="265" spans="1:17" ht="13.9" outlineLevel="1" x14ac:dyDescent="0.4">
      <c r="A265" s="265">
        <v>7800</v>
      </c>
      <c r="B265" s="276" t="s">
        <v>498</v>
      </c>
      <c r="C265" s="220">
        <v>83015.399999999994</v>
      </c>
      <c r="D265" s="220">
        <v>84652.88</v>
      </c>
      <c r="E265" s="52">
        <v>84652.88</v>
      </c>
      <c r="F265" s="777">
        <v>85077</v>
      </c>
      <c r="G265" s="777">
        <v>8507</v>
      </c>
      <c r="H265" s="220">
        <f>+G265-F265</f>
        <v>-76570</v>
      </c>
      <c r="I265" s="691">
        <v>107573</v>
      </c>
      <c r="J265" s="721">
        <f>+I265-G265</f>
        <v>99066</v>
      </c>
      <c r="K265" s="220"/>
      <c r="L265" s="657" t="s">
        <v>840</v>
      </c>
      <c r="M265" s="1000">
        <v>148522</v>
      </c>
      <c r="N265" s="1056"/>
      <c r="O265" s="1094">
        <f t="shared" si="40"/>
        <v>40949</v>
      </c>
      <c r="P265" s="986" t="s">
        <v>841</v>
      </c>
      <c r="Q265" s="986"/>
    </row>
    <row r="266" spans="1:17" ht="27" customHeight="1" outlineLevel="1" thickBot="1" x14ac:dyDescent="0.45">
      <c r="A266" s="265">
        <v>7801</v>
      </c>
      <c r="B266" s="271" t="s">
        <v>499</v>
      </c>
      <c r="C266" s="220">
        <v>8077.8099999999995</v>
      </c>
      <c r="D266" s="220">
        <v>7724.4897328000015</v>
      </c>
      <c r="E266" s="52">
        <v>7724.4897328000015</v>
      </c>
      <c r="F266" s="777">
        <v>15000</v>
      </c>
      <c r="G266" s="777">
        <v>15000</v>
      </c>
      <c r="H266" s="220">
        <f>+G266-F266</f>
        <v>0</v>
      </c>
      <c r="I266" s="691">
        <v>11113</v>
      </c>
      <c r="J266" s="721">
        <f>+I266-G266</f>
        <v>-3887</v>
      </c>
      <c r="K266" s="220"/>
      <c r="L266" s="668" t="str">
        <f>L265</f>
        <v>Hired a project manager, will hire an assistant manager (expected to exceed the budget)</v>
      </c>
      <c r="M266" s="1000">
        <v>16385</v>
      </c>
      <c r="N266" s="1056"/>
      <c r="O266" s="1095">
        <f t="shared" si="40"/>
        <v>5272</v>
      </c>
      <c r="P266" s="987"/>
      <c r="Q266" s="987"/>
    </row>
    <row r="267" spans="1:17" s="168" customFormat="1" ht="13.9" x14ac:dyDescent="0.4">
      <c r="A267" s="121"/>
      <c r="B267" s="312" t="s">
        <v>654</v>
      </c>
      <c r="C267" s="221">
        <v>91093.209999999992</v>
      </c>
      <c r="D267" s="511">
        <v>92377.369732800013</v>
      </c>
      <c r="E267" s="715">
        <f>SUM(E265:E266)</f>
        <v>92377.369732800013</v>
      </c>
      <c r="F267" s="804">
        <f>SUM(F265:F266)</f>
        <v>100077</v>
      </c>
      <c r="G267" s="804">
        <f>SUM(G265:G266)</f>
        <v>23507</v>
      </c>
      <c r="H267" s="913">
        <f>+G267-F267</f>
        <v>-76570</v>
      </c>
      <c r="I267" s="672">
        <f>SUM(I265:I266)</f>
        <v>118686</v>
      </c>
      <c r="J267" s="715">
        <f>+I267-G267</f>
        <v>95179</v>
      </c>
      <c r="K267" s="511"/>
      <c r="M267" s="1021">
        <f>SUM(M265:M266)</f>
        <v>164907</v>
      </c>
      <c r="N267" s="1070"/>
      <c r="O267" s="1094">
        <f t="shared" si="40"/>
        <v>46221</v>
      </c>
    </row>
    <row r="268" spans="1:17" ht="13.9" thickBot="1" x14ac:dyDescent="0.4">
      <c r="A268" s="265"/>
      <c r="B268" s="284"/>
      <c r="C268" s="231"/>
      <c r="D268" s="311"/>
      <c r="E268" s="134"/>
      <c r="F268" s="799"/>
      <c r="G268" s="799"/>
      <c r="H268" s="311"/>
      <c r="I268" s="669"/>
      <c r="J268" s="52"/>
      <c r="K268" s="220"/>
      <c r="M268" s="996"/>
      <c r="N268" s="1072"/>
      <c r="O268" s="656">
        <f t="shared" si="40"/>
        <v>0</v>
      </c>
    </row>
    <row r="269" spans="1:17" ht="13.9" thickBot="1" x14ac:dyDescent="0.4">
      <c r="A269" s="114"/>
      <c r="B269" s="115" t="s">
        <v>708</v>
      </c>
      <c r="C269" s="116"/>
      <c r="D269" s="116"/>
      <c r="E269" s="116"/>
      <c r="F269" s="116"/>
      <c r="G269" s="116"/>
      <c r="H269" s="116"/>
      <c r="I269" s="116"/>
      <c r="J269" s="116"/>
      <c r="K269" s="116"/>
      <c r="L269" s="653"/>
      <c r="M269" s="997"/>
      <c r="N269" s="1054"/>
      <c r="O269" s="979">
        <f t="shared" si="40"/>
        <v>0</v>
      </c>
      <c r="P269" s="979"/>
      <c r="Q269" s="979"/>
    </row>
    <row r="270" spans="1:17" outlineLevel="1" x14ac:dyDescent="0.35">
      <c r="A270" s="265">
        <v>7804</v>
      </c>
      <c r="B270" s="276" t="s">
        <v>502</v>
      </c>
      <c r="C270" s="220">
        <v>4000</v>
      </c>
      <c r="D270" s="220">
        <v>4000</v>
      </c>
      <c r="E270" s="52">
        <v>4000</v>
      </c>
      <c r="F270" s="777">
        <v>4000</v>
      </c>
      <c r="G270" s="777">
        <f>4000+1942.16</f>
        <v>5942.16</v>
      </c>
      <c r="H270" s="220">
        <f>+G270-F270</f>
        <v>1942.1599999999999</v>
      </c>
      <c r="I270" s="703">
        <v>959.9</v>
      </c>
      <c r="J270" s="727">
        <f>+I270-G270</f>
        <v>-4982.26</v>
      </c>
      <c r="K270" s="220"/>
      <c r="L270" s="659"/>
      <c r="M270" s="1032">
        <f>'Legal Information Clinic'!F7</f>
        <v>10000</v>
      </c>
      <c r="N270" s="1099"/>
      <c r="O270" s="655">
        <f t="shared" si="40"/>
        <v>9040.1</v>
      </c>
    </row>
    <row r="271" spans="1:17" outlineLevel="1" x14ac:dyDescent="0.35">
      <c r="A271" s="265">
        <v>7806</v>
      </c>
      <c r="B271" s="271" t="s">
        <v>504</v>
      </c>
      <c r="C271" s="220">
        <v>400</v>
      </c>
      <c r="D271" s="220">
        <v>400</v>
      </c>
      <c r="E271" s="52">
        <v>400</v>
      </c>
      <c r="F271" s="777">
        <v>400</v>
      </c>
      <c r="G271" s="777">
        <v>0</v>
      </c>
      <c r="H271" s="220">
        <f>+G271-F271</f>
        <v>-400</v>
      </c>
      <c r="I271" s="669">
        <v>0</v>
      </c>
      <c r="J271" s="727">
        <f>+I271-G271</f>
        <v>0</v>
      </c>
      <c r="K271" s="220"/>
      <c r="L271" s="655"/>
      <c r="M271" s="1183">
        <f>'Legal Information Clinic'!F8</f>
        <v>400</v>
      </c>
      <c r="N271" s="1054"/>
      <c r="O271" s="655">
        <f t="shared" si="40"/>
        <v>400</v>
      </c>
    </row>
    <row r="272" spans="1:17" outlineLevel="1" x14ac:dyDescent="0.35">
      <c r="A272" s="265">
        <v>7802</v>
      </c>
      <c r="B272" s="271" t="s">
        <v>500</v>
      </c>
      <c r="C272" s="220">
        <v>2000</v>
      </c>
      <c r="D272" s="220">
        <v>2000</v>
      </c>
      <c r="E272" s="52">
        <v>2000</v>
      </c>
      <c r="F272" s="777">
        <v>2000</v>
      </c>
      <c r="G272" s="777">
        <f>F272</f>
        <v>2000</v>
      </c>
      <c r="H272" s="220">
        <f>+G272-F272</f>
        <v>0</v>
      </c>
      <c r="I272" s="703">
        <v>871</v>
      </c>
      <c r="J272" s="727">
        <f>+I272-G272</f>
        <v>-1129</v>
      </c>
      <c r="K272" s="220"/>
      <c r="L272" s="655"/>
      <c r="M272" s="1097">
        <f>'Legal Information Clinic'!F9</f>
        <v>8000</v>
      </c>
      <c r="N272" s="1065"/>
      <c r="O272" s="655">
        <f t="shared" si="40"/>
        <v>7129</v>
      </c>
    </row>
    <row r="273" spans="1:17" s="259" customFormat="1" hidden="1" outlineLevel="1" x14ac:dyDescent="0.35">
      <c r="A273" s="256">
        <v>7810</v>
      </c>
      <c r="B273" s="258" t="s">
        <v>505</v>
      </c>
      <c r="C273" s="257">
        <v>0</v>
      </c>
      <c r="D273" s="257">
        <v>0</v>
      </c>
      <c r="E273" s="52">
        <v>0</v>
      </c>
      <c r="F273" s="777">
        <v>0</v>
      </c>
      <c r="G273" s="777"/>
      <c r="H273" s="220">
        <f t="shared" ref="H273:H277" si="42">+F273-E273</f>
        <v>0</v>
      </c>
      <c r="I273" s="704">
        <v>2351</v>
      </c>
      <c r="J273" s="728"/>
      <c r="K273" s="257"/>
      <c r="L273" s="658"/>
      <c r="M273" s="1098">
        <v>2351</v>
      </c>
      <c r="N273" s="1066"/>
      <c r="O273" s="658">
        <f t="shared" si="40"/>
        <v>0</v>
      </c>
    </row>
    <row r="274" spans="1:17" outlineLevel="1" x14ac:dyDescent="0.35">
      <c r="A274" s="265">
        <v>7815</v>
      </c>
      <c r="B274" s="271" t="s">
        <v>506</v>
      </c>
      <c r="C274" s="220">
        <v>23000</v>
      </c>
      <c r="D274" s="220">
        <v>23000</v>
      </c>
      <c r="E274" s="52">
        <v>23000</v>
      </c>
      <c r="F274" s="777">
        <f>23000</f>
        <v>23000</v>
      </c>
      <c r="G274" s="777">
        <f>F274</f>
        <v>23000</v>
      </c>
      <c r="H274" s="220">
        <f>+G274-F274</f>
        <v>0</v>
      </c>
      <c r="I274" s="704">
        <v>6239.9</v>
      </c>
      <c r="J274" s="728">
        <f>+I274-G274</f>
        <v>-16760.099999999999</v>
      </c>
      <c r="K274" s="220"/>
      <c r="L274" s="655"/>
      <c r="M274" s="1098">
        <f>'Legal Information Clinic'!F23</f>
        <v>42725</v>
      </c>
      <c r="N274" s="1066"/>
      <c r="O274" s="655">
        <f t="shared" si="40"/>
        <v>36485.1</v>
      </c>
    </row>
    <row r="275" spans="1:17" ht="13.9" outlineLevel="1" thickBot="1" x14ac:dyDescent="0.4">
      <c r="A275" s="265">
        <v>7803</v>
      </c>
      <c r="B275" s="271" t="s">
        <v>501</v>
      </c>
      <c r="C275" s="231">
        <v>12000</v>
      </c>
      <c r="D275" s="231">
        <v>12000</v>
      </c>
      <c r="E275" s="52">
        <v>12000</v>
      </c>
      <c r="F275" s="777">
        <v>12000</v>
      </c>
      <c r="G275" s="906">
        <f>F275</f>
        <v>12000</v>
      </c>
      <c r="H275" s="220">
        <f>+G275-F275</f>
        <v>0</v>
      </c>
      <c r="I275" s="710">
        <v>5959.42</v>
      </c>
      <c r="J275" s="722">
        <f>+I275-G275</f>
        <v>-6040.58</v>
      </c>
      <c r="K275" s="220"/>
      <c r="L275" s="656"/>
      <c r="M275" s="1184">
        <f>'Legal Information Clinic'!F10</f>
        <v>22000</v>
      </c>
      <c r="N275" s="1096"/>
      <c r="O275" s="656">
        <f t="shared" si="40"/>
        <v>16040.58</v>
      </c>
    </row>
    <row r="276" spans="1:17" s="168" customFormat="1" ht="13.9" x14ac:dyDescent="0.4">
      <c r="A276" s="121"/>
      <c r="B276" s="312" t="s">
        <v>654</v>
      </c>
      <c r="C276" s="831">
        <v>41400</v>
      </c>
      <c r="D276" s="831">
        <v>41400</v>
      </c>
      <c r="E276" s="715">
        <f>SUM(E270:E275)</f>
        <v>41400</v>
      </c>
      <c r="F276" s="905">
        <f>SUM(F270:F275)</f>
        <v>41400</v>
      </c>
      <c r="G276" s="808">
        <f>SUM(G270:G275)</f>
        <v>42942.16</v>
      </c>
      <c r="H276" s="914">
        <f>+G276-F276</f>
        <v>1542.1600000000035</v>
      </c>
      <c r="I276" s="695">
        <f>SUM(I270:I275)</f>
        <v>16381.22</v>
      </c>
      <c r="J276" s="723">
        <f>+I276-G276</f>
        <v>-26560.940000000002</v>
      </c>
      <c r="K276" s="831"/>
      <c r="M276" s="1033">
        <f>M270+M271+M272+M274+M275</f>
        <v>83125</v>
      </c>
      <c r="N276" s="1053"/>
      <c r="O276" s="1095">
        <f t="shared" si="40"/>
        <v>66743.78</v>
      </c>
    </row>
    <row r="277" spans="1:17" ht="13.9" thickBot="1" x14ac:dyDescent="0.4">
      <c r="A277" s="265"/>
      <c r="B277" s="139"/>
      <c r="C277" s="231"/>
      <c r="D277" s="231"/>
      <c r="E277" s="120"/>
      <c r="F277" s="801"/>
      <c r="G277" s="801"/>
      <c r="H277" s="231">
        <f t="shared" si="42"/>
        <v>0</v>
      </c>
      <c r="I277" s="709"/>
      <c r="J277" s="724"/>
      <c r="K277" s="220"/>
      <c r="L277" s="656"/>
      <c r="M277" s="1025"/>
      <c r="N277" s="1054"/>
      <c r="O277" s="655">
        <f t="shared" si="40"/>
        <v>0</v>
      </c>
    </row>
    <row r="278" spans="1:17" s="750" customFormat="1" ht="14.25" thickBot="1" x14ac:dyDescent="0.45">
      <c r="A278" s="743"/>
      <c r="B278" s="759" t="s">
        <v>842</v>
      </c>
      <c r="C278" s="806">
        <v>132493.21</v>
      </c>
      <c r="D278" s="806">
        <v>133777.3697328</v>
      </c>
      <c r="E278" s="745">
        <v>133777.3697328</v>
      </c>
      <c r="F278" s="792">
        <f>+F276+F267</f>
        <v>141477</v>
      </c>
      <c r="G278" s="792">
        <f>+G276+G267</f>
        <v>66449.16</v>
      </c>
      <c r="H278" s="806">
        <f>+G278-F278</f>
        <v>-75027.839999999997</v>
      </c>
      <c r="I278" s="792">
        <f>+I276+I267</f>
        <v>135067.22</v>
      </c>
      <c r="J278" s="793">
        <f>+I278-G278</f>
        <v>68618.06</v>
      </c>
      <c r="K278" s="832"/>
      <c r="L278" s="828"/>
      <c r="M278" s="1034">
        <f>+M276+M267</f>
        <v>248032</v>
      </c>
      <c r="N278" s="1087"/>
      <c r="O278" s="1090">
        <f t="shared" si="40"/>
        <v>112964.78</v>
      </c>
      <c r="P278" s="984"/>
      <c r="Q278" s="984"/>
    </row>
    <row r="279" spans="1:17" s="3" customFormat="1" ht="14.25" thickBot="1" x14ac:dyDescent="0.45">
      <c r="A279" s="265"/>
      <c r="B279" s="50"/>
      <c r="C279" s="501"/>
      <c r="D279" s="501"/>
      <c r="E279" s="499"/>
      <c r="F279" s="499"/>
      <c r="G279" s="499"/>
      <c r="H279" s="501"/>
      <c r="I279" s="679"/>
      <c r="J279" s="725"/>
      <c r="K279" s="501"/>
      <c r="L279" s="656"/>
      <c r="M279" s="1035"/>
      <c r="N279" s="1054"/>
      <c r="O279" s="659"/>
      <c r="P279" s="146"/>
      <c r="Q279" s="146"/>
    </row>
    <row r="280" spans="1:17" s="750" customFormat="1" ht="25.5" customHeight="1" thickBot="1" x14ac:dyDescent="0.45">
      <c r="A280" s="743"/>
      <c r="B280" s="765" t="s">
        <v>843</v>
      </c>
      <c r="C280" s="806">
        <v>6507.7900000000081</v>
      </c>
      <c r="D280" s="767">
        <v>5224.1202671999927</v>
      </c>
      <c r="E280" s="767">
        <f>+E260-E278</f>
        <v>7072.490267199988</v>
      </c>
      <c r="F280" s="767">
        <f>+F260-F278</f>
        <v>710.17459999999846</v>
      </c>
      <c r="G280" s="767">
        <f>+G260-G278</f>
        <v>77088.702346000005</v>
      </c>
      <c r="H280" s="767">
        <f>+G280-F280</f>
        <v>76378.527746000007</v>
      </c>
      <c r="I280" s="767">
        <f>+I260-I278</f>
        <v>3229.25</v>
      </c>
      <c r="J280" s="778">
        <f>+I280-G280</f>
        <v>-73859.452346000005</v>
      </c>
      <c r="K280" s="807"/>
      <c r="L280" s="828"/>
      <c r="M280" s="1030">
        <f>+M260-M278</f>
        <v>44334</v>
      </c>
      <c r="N280" s="1086"/>
      <c r="O280" s="1090">
        <f t="shared" si="40"/>
        <v>41104.75</v>
      </c>
      <c r="P280" s="984"/>
      <c r="Q280" s="984"/>
    </row>
    <row r="281" spans="1:17" x14ac:dyDescent="0.35">
      <c r="A281" s="265"/>
      <c r="B281" s="139"/>
      <c r="C281" s="484"/>
      <c r="D281" s="484"/>
      <c r="E281" s="484"/>
      <c r="F281" s="484"/>
      <c r="G281" s="484"/>
      <c r="H281" s="484"/>
      <c r="I281" s="510"/>
      <c r="J281" s="510"/>
      <c r="K281" s="510"/>
      <c r="M281" s="510"/>
      <c r="N281" s="510"/>
      <c r="O281" s="487"/>
    </row>
    <row r="282" spans="1:17" x14ac:dyDescent="0.35">
      <c r="A282" s="265"/>
      <c r="B282" s="139"/>
      <c r="C282" s="475"/>
      <c r="D282" s="475"/>
      <c r="E282" s="475"/>
      <c r="F282" s="475"/>
      <c r="G282" s="475"/>
      <c r="H282" s="475"/>
      <c r="I282" s="475"/>
      <c r="J282" s="475"/>
      <c r="K282" s="475"/>
      <c r="M282" s="475"/>
      <c r="N282" s="475"/>
      <c r="O282" s="487"/>
    </row>
    <row r="283" spans="1:17" x14ac:dyDescent="0.35">
      <c r="A283" s="265"/>
      <c r="B283" s="139"/>
      <c r="C283" s="475"/>
      <c r="D283" s="475"/>
      <c r="E283" s="475"/>
      <c r="F283" s="475"/>
      <c r="G283" s="475"/>
      <c r="H283" s="475"/>
      <c r="I283" s="475"/>
      <c r="J283" s="475"/>
      <c r="K283" s="475"/>
      <c r="M283" s="475"/>
      <c r="N283" s="475"/>
      <c r="O283" s="487"/>
    </row>
    <row r="284" spans="1:17" ht="35.1" customHeight="1" x14ac:dyDescent="0.35">
      <c r="A284" s="135"/>
      <c r="B284" s="113" t="s">
        <v>597</v>
      </c>
      <c r="C284" s="497"/>
      <c r="D284" s="497"/>
      <c r="E284" s="497"/>
      <c r="F284" s="497"/>
      <c r="G284" s="497"/>
      <c r="H284" s="497"/>
      <c r="I284" s="497"/>
      <c r="J284" s="497"/>
      <c r="K284" s="497"/>
      <c r="L284" s="497"/>
      <c r="M284" s="497"/>
      <c r="N284" s="497"/>
      <c r="O284" s="497"/>
      <c r="P284" s="497"/>
      <c r="Q284" s="497"/>
    </row>
    <row r="285" spans="1:17" x14ac:dyDescent="0.35">
      <c r="A285" s="265"/>
      <c r="B285" s="139"/>
      <c r="C285" s="475"/>
      <c r="D285" s="475"/>
      <c r="E285" s="475"/>
      <c r="F285" s="475"/>
      <c r="G285" s="475"/>
      <c r="H285" s="475"/>
      <c r="I285" s="475"/>
      <c r="J285" s="475"/>
      <c r="K285" s="475"/>
      <c r="M285" s="475"/>
      <c r="N285" s="475"/>
    </row>
    <row r="286" spans="1:17" ht="13.9" x14ac:dyDescent="0.35">
      <c r="A286" s="1114"/>
      <c r="B286" s="117" t="s">
        <v>844</v>
      </c>
      <c r="C286" s="485"/>
      <c r="D286" s="485"/>
      <c r="E286" s="485"/>
      <c r="F286" s="485"/>
      <c r="G286" s="485"/>
      <c r="H286" s="485"/>
      <c r="I286" s="485"/>
      <c r="J286" s="485"/>
      <c r="K286" s="485"/>
      <c r="L286" s="485"/>
      <c r="M286" s="485"/>
      <c r="N286" s="485"/>
      <c r="O286" s="485"/>
      <c r="P286" s="485"/>
      <c r="Q286" s="485"/>
    </row>
    <row r="287" spans="1:17" ht="13.9" thickBot="1" x14ac:dyDescent="0.4">
      <c r="A287" s="265"/>
      <c r="B287" s="139"/>
      <c r="C287" s="477"/>
      <c r="D287" s="477"/>
      <c r="E287" s="477"/>
      <c r="F287" s="477"/>
      <c r="G287" s="477"/>
      <c r="H287" s="477"/>
      <c r="I287" s="477"/>
      <c r="J287" s="477"/>
      <c r="K287" s="477"/>
      <c r="M287" s="477"/>
      <c r="N287" s="477"/>
      <c r="O287" s="1069"/>
    </row>
    <row r="288" spans="1:17" ht="13.9" thickBot="1" x14ac:dyDescent="0.4">
      <c r="A288" s="114"/>
      <c r="B288" s="115" t="s">
        <v>650</v>
      </c>
      <c r="C288" s="129"/>
      <c r="D288" s="129"/>
      <c r="E288" s="129"/>
      <c r="F288" s="129"/>
      <c r="G288" s="129"/>
      <c r="H288" s="129"/>
      <c r="I288" s="129"/>
      <c r="J288" s="129"/>
      <c r="K288" s="129"/>
      <c r="L288" s="653"/>
      <c r="M288" s="129"/>
      <c r="N288" s="116"/>
      <c r="O288" s="116"/>
      <c r="P288" s="157"/>
      <c r="Q288" s="979"/>
    </row>
    <row r="289" spans="1:18" ht="13.9" outlineLevel="1" thickBot="1" x14ac:dyDescent="0.4">
      <c r="A289" s="265">
        <v>4003</v>
      </c>
      <c r="B289" s="139" t="s">
        <v>154</v>
      </c>
      <c r="C289" s="732">
        <v>155791</v>
      </c>
      <c r="D289" s="730">
        <v>224000</v>
      </c>
      <c r="E289" s="652">
        <v>258116.75</v>
      </c>
      <c r="F289" s="809">
        <v>260000</v>
      </c>
      <c r="G289" s="777">
        <f>F289</f>
        <v>260000</v>
      </c>
      <c r="H289" s="52">
        <f>+G289-F289</f>
        <v>0</v>
      </c>
      <c r="I289" s="691">
        <v>270624</v>
      </c>
      <c r="J289" s="721">
        <f>+I289-G289</f>
        <v>10624</v>
      </c>
      <c r="K289" s="52"/>
      <c r="L289" s="654"/>
      <c r="M289" s="1000">
        <v>276037</v>
      </c>
      <c r="N289" s="1056"/>
      <c r="O289" s="659">
        <f t="shared" si="40"/>
        <v>5413</v>
      </c>
      <c r="P289" s="1093"/>
    </row>
    <row r="290" spans="1:18" ht="13.9" outlineLevel="1" thickBot="1" x14ac:dyDescent="0.4">
      <c r="A290" s="265">
        <v>4041</v>
      </c>
      <c r="B290" s="139" t="s">
        <v>845</v>
      </c>
      <c r="C290" s="733">
        <v>6051.45</v>
      </c>
      <c r="D290" s="731">
        <v>0</v>
      </c>
      <c r="E290" s="779">
        <v>9432</v>
      </c>
      <c r="F290" s="795">
        <v>0</v>
      </c>
      <c r="G290" s="777">
        <f>F290</f>
        <v>0</v>
      </c>
      <c r="H290" s="481">
        <f>+G290-F290</f>
        <v>0</v>
      </c>
      <c r="I290" s="734">
        <v>0</v>
      </c>
      <c r="J290" s="720">
        <f>+I290-G290</f>
        <v>0</v>
      </c>
      <c r="K290" s="481"/>
      <c r="L290" s="146" t="s">
        <v>846</v>
      </c>
      <c r="M290" s="1036">
        <v>0</v>
      </c>
      <c r="N290" s="1054"/>
      <c r="O290" s="656">
        <f t="shared" si="40"/>
        <v>0</v>
      </c>
    </row>
    <row r="291" spans="1:18" x14ac:dyDescent="0.35">
      <c r="A291" s="121"/>
      <c r="B291" s="122" t="s">
        <v>654</v>
      </c>
      <c r="C291" s="308">
        <v>161842.45000000001</v>
      </c>
      <c r="D291" s="308">
        <v>224000</v>
      </c>
      <c r="E291" s="123">
        <f>+E289</f>
        <v>258116.75</v>
      </c>
      <c r="F291" s="796">
        <f>+F289</f>
        <v>260000</v>
      </c>
      <c r="G291" s="796">
        <f>+G289</f>
        <v>260000</v>
      </c>
      <c r="H291" s="308">
        <f>+G291-F291</f>
        <v>0</v>
      </c>
      <c r="I291" s="674">
        <f>+I289</f>
        <v>270624</v>
      </c>
      <c r="J291" s="715">
        <f>+I291-G291</f>
        <v>10624</v>
      </c>
      <c r="K291" s="500" t="s">
        <v>847</v>
      </c>
      <c r="L291" s="659"/>
      <c r="M291" s="1002">
        <f>+M289</f>
        <v>276037</v>
      </c>
      <c r="N291" s="1070"/>
      <c r="O291" s="659">
        <f t="shared" si="40"/>
        <v>5413</v>
      </c>
    </row>
    <row r="292" spans="1:18" ht="13.9" thickBot="1" x14ac:dyDescent="0.4">
      <c r="A292" s="265"/>
      <c r="B292" s="139"/>
      <c r="C292" s="231"/>
      <c r="D292" s="231"/>
      <c r="E292" s="120"/>
      <c r="F292" s="772"/>
      <c r="G292" s="772"/>
      <c r="H292" s="231">
        <f>E292-D292</f>
        <v>0</v>
      </c>
      <c r="I292" s="676"/>
      <c r="J292" s="120"/>
      <c r="K292" s="231"/>
      <c r="L292" s="656"/>
      <c r="M292" s="1037"/>
      <c r="N292" s="1072"/>
      <c r="O292" s="656">
        <f t="shared" si="40"/>
        <v>0</v>
      </c>
    </row>
    <row r="293" spans="1:18" s="750" customFormat="1" ht="18.75" customHeight="1" thickBot="1" x14ac:dyDescent="0.45">
      <c r="A293" s="743"/>
      <c r="B293" s="759" t="s">
        <v>848</v>
      </c>
      <c r="C293" s="760">
        <v>161842.45000000001</v>
      </c>
      <c r="D293" s="760">
        <v>224000</v>
      </c>
      <c r="E293" s="753">
        <f>E291</f>
        <v>258116.75</v>
      </c>
      <c r="F293" s="753">
        <f>F291</f>
        <v>260000</v>
      </c>
      <c r="G293" s="753">
        <f>G291</f>
        <v>260000</v>
      </c>
      <c r="H293" s="760">
        <f>+G293-F293</f>
        <v>0</v>
      </c>
      <c r="I293" s="757">
        <f>I291</f>
        <v>270624</v>
      </c>
      <c r="J293" s="748">
        <f>+I293-G293</f>
        <v>10624</v>
      </c>
      <c r="K293" s="760"/>
      <c r="L293" s="828"/>
      <c r="M293" s="1031">
        <f>M291</f>
        <v>276037</v>
      </c>
      <c r="N293" s="1087"/>
      <c r="O293" s="1090">
        <f t="shared" si="40"/>
        <v>5413</v>
      </c>
      <c r="P293" s="984"/>
      <c r="Q293" s="984"/>
    </row>
    <row r="294" spans="1:18" x14ac:dyDescent="0.35">
      <c r="A294" s="265"/>
      <c r="B294" s="139"/>
      <c r="C294" s="484"/>
      <c r="D294" s="484"/>
      <c r="E294" s="484"/>
      <c r="F294" s="484"/>
      <c r="G294" s="484"/>
      <c r="H294" s="484"/>
      <c r="I294" s="510"/>
      <c r="J294" s="510"/>
      <c r="K294" s="510"/>
      <c r="M294" s="510"/>
      <c r="N294" s="510"/>
    </row>
    <row r="295" spans="1:18" ht="13.9" x14ac:dyDescent="0.35">
      <c r="A295" s="1114"/>
      <c r="B295" s="117" t="s">
        <v>849</v>
      </c>
      <c r="C295" s="485"/>
      <c r="D295" s="485"/>
      <c r="E295" s="485"/>
      <c r="F295" s="485"/>
      <c r="G295" s="485"/>
      <c r="H295" s="485"/>
      <c r="I295" s="485"/>
      <c r="J295" s="485"/>
      <c r="K295" s="485"/>
      <c r="L295" s="485"/>
      <c r="M295" s="485"/>
      <c r="N295" s="485"/>
      <c r="O295" s="485"/>
      <c r="P295" s="485"/>
      <c r="Q295" s="485"/>
    </row>
    <row r="296" spans="1:18" x14ac:dyDescent="0.35">
      <c r="A296" s="265"/>
      <c r="B296" s="139"/>
      <c r="C296" s="477"/>
      <c r="D296" s="477"/>
      <c r="E296" s="477"/>
      <c r="F296" s="477"/>
      <c r="G296" s="477"/>
      <c r="H296" s="477"/>
      <c r="I296" s="510"/>
      <c r="J296" s="510"/>
      <c r="K296" s="510"/>
      <c r="M296" s="510"/>
      <c r="N296" s="510"/>
      <c r="O296" s="510"/>
      <c r="P296" s="510"/>
      <c r="Q296" s="510"/>
    </row>
    <row r="297" spans="1:18" x14ac:dyDescent="0.35">
      <c r="A297" s="156"/>
      <c r="B297" s="1368" t="s">
        <v>850</v>
      </c>
      <c r="C297" s="157"/>
      <c r="D297" s="157"/>
      <c r="E297" s="157"/>
      <c r="F297" s="157"/>
      <c r="G297" s="157"/>
      <c r="H297" s="157"/>
      <c r="I297" s="157"/>
      <c r="J297" s="157"/>
      <c r="K297" s="157"/>
      <c r="L297" s="157"/>
      <c r="M297" s="157"/>
      <c r="N297" s="157"/>
      <c r="O297" s="157"/>
      <c r="P297" s="157"/>
      <c r="Q297" s="157"/>
    </row>
    <row r="298" spans="1:18" x14ac:dyDescent="0.35">
      <c r="A298" s="158"/>
      <c r="B298" s="1369"/>
      <c r="C298" s="502"/>
      <c r="D298" s="502"/>
      <c r="E298" s="502"/>
      <c r="F298" s="502"/>
      <c r="G298" s="502"/>
      <c r="H298" s="502"/>
      <c r="I298" s="502"/>
      <c r="J298" s="502"/>
      <c r="K298" s="502"/>
      <c r="L298" s="502"/>
      <c r="M298" s="502"/>
      <c r="N298" s="502"/>
      <c r="O298" s="502"/>
      <c r="P298" s="502"/>
      <c r="Q298" s="502"/>
    </row>
    <row r="299" spans="1:18" ht="13.9" thickBot="1" x14ac:dyDescent="0.4">
      <c r="A299" s="159"/>
      <c r="B299" s="1370"/>
      <c r="C299" s="129"/>
      <c r="D299" s="129"/>
      <c r="E299" s="129"/>
      <c r="F299" s="129"/>
      <c r="G299" s="129"/>
      <c r="H299" s="129"/>
      <c r="I299" s="129"/>
      <c r="J299" s="129"/>
      <c r="K299" s="129"/>
      <c r="L299" s="129"/>
      <c r="M299" s="129"/>
      <c r="N299" s="129"/>
      <c r="O299" s="129"/>
      <c r="P299" s="129"/>
      <c r="Q299" s="129"/>
    </row>
    <row r="300" spans="1:18" s="279" customFormat="1" ht="12.75" customHeight="1" outlineLevel="1" thickBot="1" x14ac:dyDescent="0.4">
      <c r="A300" s="229">
        <v>7034</v>
      </c>
      <c r="B300" s="139" t="s">
        <v>362</v>
      </c>
      <c r="C300" s="641">
        <v>4500</v>
      </c>
      <c r="D300" s="640">
        <v>0</v>
      </c>
      <c r="E300" s="782">
        <v>4000</v>
      </c>
      <c r="F300" s="810">
        <v>4500</v>
      </c>
      <c r="G300" s="897">
        <v>2500</v>
      </c>
      <c r="H300" s="915">
        <f>+G300-F300</f>
        <v>-2000</v>
      </c>
      <c r="I300" s="673">
        <v>572.5</v>
      </c>
      <c r="J300" s="714">
        <f>+I300-G300</f>
        <v>-1927.5</v>
      </c>
      <c r="K300" s="220"/>
      <c r="L300" s="941"/>
      <c r="M300" s="1035">
        <v>4500</v>
      </c>
      <c r="N300" s="1107"/>
      <c r="O300" s="1082">
        <f t="shared" si="40"/>
        <v>3927.5</v>
      </c>
      <c r="P300" s="988"/>
      <c r="Q300" s="988"/>
      <c r="R300" s="272"/>
    </row>
    <row r="301" spans="1:18" s="279" customFormat="1" ht="12.75" customHeight="1" outlineLevel="1" thickBot="1" x14ac:dyDescent="0.4">
      <c r="A301" s="229">
        <v>7092</v>
      </c>
      <c r="B301" s="139" t="s">
        <v>851</v>
      </c>
      <c r="C301" s="641">
        <v>6330</v>
      </c>
      <c r="D301" s="640">
        <v>0</v>
      </c>
      <c r="E301" s="782">
        <v>6550</v>
      </c>
      <c r="F301" s="810">
        <v>7000</v>
      </c>
      <c r="G301" s="810">
        <v>6000</v>
      </c>
      <c r="H301" s="915">
        <f t="shared" ref="H301:H364" si="43">+G301-F301</f>
        <v>-1000</v>
      </c>
      <c r="I301" s="708">
        <v>3448</v>
      </c>
      <c r="J301" s="714">
        <f t="shared" ref="J301:J364" si="44">+I301-G301</f>
        <v>-2552</v>
      </c>
      <c r="K301" s="220"/>
      <c r="L301" s="942"/>
      <c r="M301" s="1100">
        <v>7000</v>
      </c>
      <c r="N301" s="1107"/>
      <c r="O301" s="1082">
        <f t="shared" si="40"/>
        <v>3552</v>
      </c>
      <c r="P301" s="988"/>
      <c r="Q301" s="988"/>
      <c r="R301" s="272"/>
    </row>
    <row r="302" spans="1:18" s="279" customFormat="1" ht="12.75" customHeight="1" outlineLevel="1" thickBot="1" x14ac:dyDescent="0.4">
      <c r="A302" s="229">
        <v>7011</v>
      </c>
      <c r="B302" s="139" t="s">
        <v>339</v>
      </c>
      <c r="C302" s="641">
        <v>3000</v>
      </c>
      <c r="D302" s="640">
        <v>0</v>
      </c>
      <c r="E302" s="782">
        <v>1310</v>
      </c>
      <c r="F302" s="810">
        <v>0</v>
      </c>
      <c r="G302" s="897">
        <v>0</v>
      </c>
      <c r="H302" s="915">
        <f t="shared" si="43"/>
        <v>0</v>
      </c>
      <c r="I302" s="708">
        <v>0</v>
      </c>
      <c r="J302" s="714">
        <f t="shared" si="44"/>
        <v>0</v>
      </c>
      <c r="K302" s="220"/>
      <c r="L302" s="942" t="s">
        <v>852</v>
      </c>
      <c r="M302" s="1100">
        <v>1310</v>
      </c>
      <c r="N302" s="1107"/>
      <c r="O302" s="1082">
        <f t="shared" ref="O302:O365" si="45">M302-I302</f>
        <v>1310</v>
      </c>
      <c r="P302" s="988"/>
      <c r="Q302" s="988"/>
      <c r="R302" s="272"/>
    </row>
    <row r="303" spans="1:18" s="279" customFormat="1" ht="12.75" customHeight="1" outlineLevel="1" thickBot="1" x14ac:dyDescent="0.4">
      <c r="A303" s="229">
        <v>7041</v>
      </c>
      <c r="B303" s="139" t="s">
        <v>369</v>
      </c>
      <c r="C303" s="641">
        <v>0</v>
      </c>
      <c r="D303" s="640">
        <v>0</v>
      </c>
      <c r="E303" s="782">
        <v>0</v>
      </c>
      <c r="F303" s="810">
        <v>0</v>
      </c>
      <c r="G303" s="897">
        <v>0</v>
      </c>
      <c r="H303" s="915">
        <f t="shared" si="43"/>
        <v>0</v>
      </c>
      <c r="I303" s="708">
        <v>0</v>
      </c>
      <c r="J303" s="714">
        <f t="shared" si="44"/>
        <v>0</v>
      </c>
      <c r="K303" s="220"/>
      <c r="L303" s="942"/>
      <c r="M303" s="1100"/>
      <c r="N303" s="1107"/>
      <c r="O303" s="1082">
        <f t="shared" si="45"/>
        <v>0</v>
      </c>
      <c r="P303" s="988"/>
      <c r="Q303" s="988"/>
      <c r="R303" s="272"/>
    </row>
    <row r="304" spans="1:18" s="279" customFormat="1" ht="12.75" customHeight="1" outlineLevel="1" thickBot="1" x14ac:dyDescent="0.4">
      <c r="A304" s="229">
        <v>7014</v>
      </c>
      <c r="B304" s="139" t="s">
        <v>853</v>
      </c>
      <c r="C304" s="641">
        <v>3800</v>
      </c>
      <c r="D304" s="640">
        <v>0</v>
      </c>
      <c r="E304" s="782">
        <v>0</v>
      </c>
      <c r="F304" s="810">
        <v>0</v>
      </c>
      <c r="G304" s="897">
        <v>0</v>
      </c>
      <c r="H304" s="915">
        <f t="shared" si="43"/>
        <v>0</v>
      </c>
      <c r="I304" s="708">
        <v>0</v>
      </c>
      <c r="J304" s="714">
        <f t="shared" si="44"/>
        <v>0</v>
      </c>
      <c r="K304" s="220"/>
      <c r="L304" s="942" t="s">
        <v>854</v>
      </c>
      <c r="M304" s="1100"/>
      <c r="N304" s="1107"/>
      <c r="O304" s="1082">
        <f t="shared" si="45"/>
        <v>0</v>
      </c>
      <c r="P304" s="988"/>
      <c r="Q304" s="988"/>
      <c r="R304" s="272"/>
    </row>
    <row r="305" spans="1:18" s="279" customFormat="1" ht="12.75" customHeight="1" outlineLevel="1" thickBot="1" x14ac:dyDescent="0.4">
      <c r="A305" s="229">
        <v>7148</v>
      </c>
      <c r="B305" s="139" t="s">
        <v>855</v>
      </c>
      <c r="C305" s="641"/>
      <c r="D305" s="640"/>
      <c r="E305" s="782">
        <v>500</v>
      </c>
      <c r="F305" s="810">
        <v>568</v>
      </c>
      <c r="G305" s="810">
        <v>568</v>
      </c>
      <c r="H305" s="915">
        <f t="shared" si="43"/>
        <v>0</v>
      </c>
      <c r="I305" s="736">
        <v>481.58</v>
      </c>
      <c r="J305" s="714">
        <f t="shared" si="44"/>
        <v>-86.420000000000016</v>
      </c>
      <c r="K305" s="220"/>
      <c r="L305" s="942"/>
      <c r="M305" s="1101">
        <v>570</v>
      </c>
      <c r="N305" s="1110"/>
      <c r="O305" s="1082">
        <f t="shared" si="45"/>
        <v>88.420000000000016</v>
      </c>
      <c r="P305" s="988"/>
      <c r="Q305" s="988"/>
      <c r="R305" s="272"/>
    </row>
    <row r="306" spans="1:18" s="279" customFormat="1" ht="12.75" customHeight="1" outlineLevel="1" thickBot="1" x14ac:dyDescent="0.4">
      <c r="A306" s="229">
        <v>7152</v>
      </c>
      <c r="B306" s="139" t="s">
        <v>856</v>
      </c>
      <c r="C306" s="641"/>
      <c r="D306" s="640"/>
      <c r="E306" s="782">
        <v>500</v>
      </c>
      <c r="F306" s="810">
        <v>0</v>
      </c>
      <c r="G306" s="897">
        <v>0</v>
      </c>
      <c r="H306" s="915">
        <f t="shared" si="43"/>
        <v>0</v>
      </c>
      <c r="I306" s="708">
        <v>0</v>
      </c>
      <c r="J306" s="714">
        <f t="shared" si="44"/>
        <v>0</v>
      </c>
      <c r="K306" s="220"/>
      <c r="L306" s="942" t="s">
        <v>857</v>
      </c>
      <c r="M306" s="1100">
        <v>525</v>
      </c>
      <c r="N306" s="1107"/>
      <c r="O306" s="1082">
        <f t="shared" si="45"/>
        <v>525</v>
      </c>
      <c r="P306" s="988"/>
      <c r="Q306" s="988"/>
      <c r="R306" s="272"/>
    </row>
    <row r="307" spans="1:18" s="279" customFormat="1" ht="12.75" customHeight="1" outlineLevel="1" thickBot="1" x14ac:dyDescent="0.4">
      <c r="A307" s="229">
        <v>7117</v>
      </c>
      <c r="B307" s="139" t="s">
        <v>858</v>
      </c>
      <c r="C307" s="641">
        <v>7875</v>
      </c>
      <c r="D307" s="640">
        <v>0</v>
      </c>
      <c r="E307" s="782">
        <v>8020.12</v>
      </c>
      <c r="F307" s="810">
        <f>E307</f>
        <v>8020.12</v>
      </c>
      <c r="G307" s="810">
        <v>7000</v>
      </c>
      <c r="H307" s="915">
        <f t="shared" si="43"/>
        <v>-1020.1199999999999</v>
      </c>
      <c r="I307" s="708">
        <v>6528.1</v>
      </c>
      <c r="J307" s="714">
        <f t="shared" si="44"/>
        <v>-471.89999999999964</v>
      </c>
      <c r="K307" s="220"/>
      <c r="L307" s="942"/>
      <c r="M307" s="1100">
        <v>8000</v>
      </c>
      <c r="N307" s="1107"/>
      <c r="O307" s="1082">
        <f t="shared" si="45"/>
        <v>1471.8999999999996</v>
      </c>
      <c r="P307" s="988"/>
      <c r="Q307" s="988"/>
      <c r="R307" s="272"/>
    </row>
    <row r="308" spans="1:18" s="279" customFormat="1" ht="12.75" hidden="1" customHeight="1" outlineLevel="1" x14ac:dyDescent="0.35">
      <c r="A308" s="229">
        <v>7109</v>
      </c>
      <c r="B308" s="139" t="s">
        <v>436</v>
      </c>
      <c r="C308" s="641">
        <v>0</v>
      </c>
      <c r="D308" s="640">
        <v>0</v>
      </c>
      <c r="E308" s="782">
        <v>0</v>
      </c>
      <c r="F308" s="810">
        <v>0</v>
      </c>
      <c r="G308" s="897"/>
      <c r="H308" s="915">
        <f t="shared" si="43"/>
        <v>0</v>
      </c>
      <c r="I308" s="708">
        <v>0</v>
      </c>
      <c r="J308" s="714">
        <f t="shared" si="44"/>
        <v>0</v>
      </c>
      <c r="K308" s="220"/>
      <c r="L308" s="942" t="str">
        <f>L304</f>
        <v>Does not exist anymore</v>
      </c>
      <c r="M308" s="1100"/>
      <c r="N308" s="1107"/>
      <c r="O308" s="1082">
        <f t="shared" si="45"/>
        <v>0</v>
      </c>
      <c r="P308" s="988"/>
      <c r="Q308" s="988"/>
      <c r="R308" s="272"/>
    </row>
    <row r="309" spans="1:18" s="279" customFormat="1" ht="12.75" customHeight="1" outlineLevel="1" thickBot="1" x14ac:dyDescent="0.4">
      <c r="A309" s="229">
        <v>7097</v>
      </c>
      <c r="B309" s="139" t="s">
        <v>859</v>
      </c>
      <c r="C309" s="641">
        <v>3000</v>
      </c>
      <c r="D309" s="640">
        <v>0</v>
      </c>
      <c r="E309" s="782">
        <v>3000</v>
      </c>
      <c r="F309" s="810">
        <f>E309</f>
        <v>3000</v>
      </c>
      <c r="G309" s="897">
        <v>0</v>
      </c>
      <c r="H309" s="915">
        <f t="shared" si="43"/>
        <v>-3000</v>
      </c>
      <c r="I309" s="708">
        <v>1963</v>
      </c>
      <c r="J309" s="714">
        <f t="shared" si="44"/>
        <v>1963</v>
      </c>
      <c r="K309" s="220"/>
      <c r="L309" s="942" t="str">
        <f>L306</f>
        <v>Did not ask for funding</v>
      </c>
      <c r="M309" s="1100">
        <v>3000</v>
      </c>
      <c r="N309" s="1107"/>
      <c r="O309" s="1082">
        <f t="shared" si="45"/>
        <v>1037</v>
      </c>
      <c r="P309" s="988"/>
      <c r="Q309" s="988"/>
      <c r="R309" s="272"/>
    </row>
    <row r="310" spans="1:18" s="279" customFormat="1" ht="12.75" customHeight="1" outlineLevel="1" thickBot="1" x14ac:dyDescent="0.4">
      <c r="A310" s="229">
        <v>7052</v>
      </c>
      <c r="B310" s="139" t="s">
        <v>380</v>
      </c>
      <c r="C310" s="641">
        <v>2100</v>
      </c>
      <c r="D310" s="640">
        <v>0</v>
      </c>
      <c r="E310" s="782">
        <v>1141.5</v>
      </c>
      <c r="F310" s="810">
        <v>1737</v>
      </c>
      <c r="G310" s="810">
        <v>800</v>
      </c>
      <c r="H310" s="915">
        <f t="shared" si="43"/>
        <v>-937</v>
      </c>
      <c r="I310" s="708">
        <v>1514.66</v>
      </c>
      <c r="J310" s="714">
        <f t="shared" si="44"/>
        <v>714.66000000000008</v>
      </c>
      <c r="K310" s="220"/>
      <c r="L310" s="942"/>
      <c r="M310" s="1100">
        <v>1740</v>
      </c>
      <c r="N310" s="1107"/>
      <c r="O310" s="1082">
        <f t="shared" si="45"/>
        <v>225.33999999999992</v>
      </c>
      <c r="P310" s="988"/>
      <c r="Q310" s="988"/>
      <c r="R310" s="272"/>
    </row>
    <row r="311" spans="1:18" s="279" customFormat="1" ht="12.75" hidden="1" customHeight="1" outlineLevel="1" thickBot="1" x14ac:dyDescent="0.4">
      <c r="A311" s="229">
        <v>7056</v>
      </c>
      <c r="B311" s="139" t="s">
        <v>860</v>
      </c>
      <c r="C311" s="641">
        <v>0</v>
      </c>
      <c r="D311" s="640">
        <v>0</v>
      </c>
      <c r="E311" s="782">
        <v>0</v>
      </c>
      <c r="F311" s="810">
        <v>0</v>
      </c>
      <c r="G311" s="897"/>
      <c r="H311" s="915">
        <f t="shared" si="43"/>
        <v>0</v>
      </c>
      <c r="I311" s="708">
        <v>0</v>
      </c>
      <c r="J311" s="714">
        <f t="shared" si="44"/>
        <v>0</v>
      </c>
      <c r="K311" s="220"/>
      <c r="L311" s="942" t="str">
        <f>L308</f>
        <v>Does not exist anymore</v>
      </c>
      <c r="M311" s="1100"/>
      <c r="N311" s="1107"/>
      <c r="O311" s="1082">
        <f t="shared" si="45"/>
        <v>0</v>
      </c>
      <c r="P311" s="988"/>
      <c r="Q311" s="988"/>
      <c r="R311" s="272"/>
    </row>
    <row r="312" spans="1:18" s="279" customFormat="1" ht="12.75" customHeight="1" outlineLevel="1" thickBot="1" x14ac:dyDescent="0.4">
      <c r="A312" s="229">
        <v>7110</v>
      </c>
      <c r="B312" s="139" t="s">
        <v>861</v>
      </c>
      <c r="C312" s="641">
        <v>1318</v>
      </c>
      <c r="D312" s="640">
        <v>0</v>
      </c>
      <c r="E312" s="782">
        <v>0</v>
      </c>
      <c r="F312" s="810">
        <v>0</v>
      </c>
      <c r="G312" s="897">
        <v>0</v>
      </c>
      <c r="H312" s="915">
        <f t="shared" si="43"/>
        <v>0</v>
      </c>
      <c r="I312" s="708">
        <v>0</v>
      </c>
      <c r="J312" s="714">
        <f t="shared" si="44"/>
        <v>0</v>
      </c>
      <c r="K312" s="220"/>
      <c r="L312" s="942" t="str">
        <f>L309</f>
        <v>Did not ask for funding</v>
      </c>
      <c r="M312" s="1100"/>
      <c r="N312" s="1107"/>
      <c r="O312" s="1082">
        <f t="shared" si="45"/>
        <v>0</v>
      </c>
      <c r="P312" s="988"/>
      <c r="Q312" s="988"/>
      <c r="R312" s="272"/>
    </row>
    <row r="313" spans="1:18" s="279" customFormat="1" ht="12.75" customHeight="1" outlineLevel="1" thickBot="1" x14ac:dyDescent="0.4">
      <c r="A313" s="229">
        <v>7151</v>
      </c>
      <c r="B313" s="139" t="s">
        <v>862</v>
      </c>
      <c r="C313" s="641"/>
      <c r="D313" s="640"/>
      <c r="E313" s="782">
        <v>500</v>
      </c>
      <c r="F313" s="810">
        <v>2300</v>
      </c>
      <c r="G313" s="810">
        <f>F313</f>
        <v>2300</v>
      </c>
      <c r="H313" s="915">
        <f t="shared" si="43"/>
        <v>0</v>
      </c>
      <c r="I313" s="708">
        <v>10</v>
      </c>
      <c r="J313" s="714">
        <f t="shared" si="44"/>
        <v>-2290</v>
      </c>
      <c r="K313" s="220"/>
      <c r="L313" s="942"/>
      <c r="M313" s="1100">
        <v>2300</v>
      </c>
      <c r="N313" s="1107"/>
      <c r="O313" s="1082">
        <f t="shared" si="45"/>
        <v>2290</v>
      </c>
      <c r="P313" s="988"/>
      <c r="Q313" s="988"/>
      <c r="R313" s="272"/>
    </row>
    <row r="314" spans="1:18" s="279" customFormat="1" ht="12.75" customHeight="1" outlineLevel="1" thickBot="1" x14ac:dyDescent="0.4">
      <c r="A314" s="229">
        <v>7063</v>
      </c>
      <c r="B314" s="139" t="s">
        <v>391</v>
      </c>
      <c r="C314" s="641">
        <v>4500</v>
      </c>
      <c r="D314" s="640">
        <v>0</v>
      </c>
      <c r="E314" s="782">
        <v>4000</v>
      </c>
      <c r="F314" s="810">
        <v>4500</v>
      </c>
      <c r="G314" s="810">
        <f>F314</f>
        <v>4500</v>
      </c>
      <c r="H314" s="915">
        <f t="shared" si="43"/>
        <v>0</v>
      </c>
      <c r="I314" s="708">
        <v>0</v>
      </c>
      <c r="J314" s="714">
        <f t="shared" si="44"/>
        <v>-4500</v>
      </c>
      <c r="K314" s="220"/>
      <c r="L314" s="942"/>
      <c r="M314" s="1100">
        <v>4725</v>
      </c>
      <c r="N314" s="1107"/>
      <c r="O314" s="1082">
        <f t="shared" si="45"/>
        <v>4725</v>
      </c>
      <c r="P314" s="988"/>
      <c r="Q314" s="988"/>
      <c r="R314" s="272"/>
    </row>
    <row r="315" spans="1:18" s="279" customFormat="1" ht="12.75" customHeight="1" outlineLevel="1" thickBot="1" x14ac:dyDescent="0.4">
      <c r="A315" s="229">
        <v>7053</v>
      </c>
      <c r="B315" s="139" t="s">
        <v>863</v>
      </c>
      <c r="C315" s="641">
        <v>3700</v>
      </c>
      <c r="D315" s="640">
        <v>0</v>
      </c>
      <c r="E315" s="782">
        <v>2020.5</v>
      </c>
      <c r="F315" s="810">
        <v>5000</v>
      </c>
      <c r="G315" s="810">
        <v>5000</v>
      </c>
      <c r="H315" s="915">
        <f t="shared" si="43"/>
        <v>0</v>
      </c>
      <c r="I315" s="736">
        <v>2705.65</v>
      </c>
      <c r="J315" s="714">
        <f t="shared" si="44"/>
        <v>-2294.35</v>
      </c>
      <c r="K315" s="220"/>
      <c r="L315" s="942"/>
      <c r="M315" s="1101">
        <v>4910</v>
      </c>
      <c r="N315" s="1110"/>
      <c r="O315" s="1082">
        <f t="shared" si="45"/>
        <v>2204.35</v>
      </c>
      <c r="P315" s="988"/>
      <c r="Q315" s="988"/>
      <c r="R315" s="272"/>
    </row>
    <row r="316" spans="1:18" s="279" customFormat="1" ht="12.75" customHeight="1" outlineLevel="1" thickBot="1" x14ac:dyDescent="0.4">
      <c r="A316" s="229">
        <v>7080</v>
      </c>
      <c r="B316" s="139" t="s">
        <v>864</v>
      </c>
      <c r="C316" s="641">
        <v>0</v>
      </c>
      <c r="D316" s="640">
        <v>0</v>
      </c>
      <c r="E316" s="782">
        <v>800</v>
      </c>
      <c r="F316" s="810">
        <f>E316</f>
        <v>800</v>
      </c>
      <c r="G316" s="897">
        <v>0</v>
      </c>
      <c r="H316" s="915">
        <f t="shared" si="43"/>
        <v>-800</v>
      </c>
      <c r="I316" s="708">
        <v>0</v>
      </c>
      <c r="J316" s="714">
        <f t="shared" si="44"/>
        <v>0</v>
      </c>
      <c r="K316" s="220"/>
      <c r="L316" s="942" t="str">
        <f>L309</f>
        <v>Did not ask for funding</v>
      </c>
      <c r="M316" s="1100">
        <v>800</v>
      </c>
      <c r="N316" s="1107"/>
      <c r="O316" s="1082">
        <f t="shared" si="45"/>
        <v>800</v>
      </c>
      <c r="P316" s="988"/>
      <c r="Q316" s="988"/>
      <c r="R316" s="272"/>
    </row>
    <row r="317" spans="1:18" s="279" customFormat="1" ht="12.75" customHeight="1" outlineLevel="1" thickBot="1" x14ac:dyDescent="0.4">
      <c r="A317" s="229">
        <v>7159</v>
      </c>
      <c r="B317" s="139" t="s">
        <v>865</v>
      </c>
      <c r="C317" s="641"/>
      <c r="D317" s="640">
        <v>0</v>
      </c>
      <c r="E317" s="782">
        <v>0</v>
      </c>
      <c r="F317" s="810">
        <v>0</v>
      </c>
      <c r="G317" s="897">
        <v>0</v>
      </c>
      <c r="H317" s="915">
        <f t="shared" si="43"/>
        <v>0</v>
      </c>
      <c r="I317" s="708">
        <v>0</v>
      </c>
      <c r="J317" s="714">
        <f t="shared" si="44"/>
        <v>0</v>
      </c>
      <c r="K317" s="220"/>
      <c r="L317" s="942" t="s">
        <v>866</v>
      </c>
      <c r="M317" s="1100"/>
      <c r="N317" s="1107"/>
      <c r="O317" s="1082">
        <f t="shared" si="45"/>
        <v>0</v>
      </c>
      <c r="P317" s="988"/>
      <c r="Q317" s="988"/>
      <c r="R317" s="272"/>
    </row>
    <row r="318" spans="1:18" s="279" customFormat="1" ht="12.75" customHeight="1" outlineLevel="1" thickBot="1" x14ac:dyDescent="0.4">
      <c r="A318" s="229">
        <v>7033</v>
      </c>
      <c r="B318" s="139" t="s">
        <v>867</v>
      </c>
      <c r="C318" s="641">
        <v>3200</v>
      </c>
      <c r="D318" s="640">
        <v>0</v>
      </c>
      <c r="E318" s="782">
        <v>2745</v>
      </c>
      <c r="F318" s="810">
        <v>3300</v>
      </c>
      <c r="G318" s="810">
        <f>F318</f>
        <v>3300</v>
      </c>
      <c r="H318" s="915">
        <f t="shared" si="43"/>
        <v>0</v>
      </c>
      <c r="I318" s="708">
        <v>3294</v>
      </c>
      <c r="J318" s="714">
        <f t="shared" si="44"/>
        <v>-6</v>
      </c>
      <c r="K318" s="220"/>
      <c r="L318" s="942"/>
      <c r="M318" s="1100">
        <v>3300</v>
      </c>
      <c r="N318" s="1107"/>
      <c r="O318" s="1082">
        <f t="shared" si="45"/>
        <v>6</v>
      </c>
      <c r="P318" s="988"/>
      <c r="Q318" s="988"/>
      <c r="R318" s="272"/>
    </row>
    <row r="319" spans="1:18" s="279" customFormat="1" ht="12.75" customHeight="1" outlineLevel="1" thickBot="1" x14ac:dyDescent="0.4">
      <c r="A319" s="229">
        <v>7035</v>
      </c>
      <c r="B319" s="139" t="s">
        <v>363</v>
      </c>
      <c r="C319" s="641">
        <v>3500</v>
      </c>
      <c r="D319" s="640">
        <v>0</v>
      </c>
      <c r="E319" s="782">
        <v>2600</v>
      </c>
      <c r="F319" s="810">
        <v>0</v>
      </c>
      <c r="G319" s="897">
        <v>0</v>
      </c>
      <c r="H319" s="915">
        <f t="shared" si="43"/>
        <v>0</v>
      </c>
      <c r="I319" s="708">
        <v>0</v>
      </c>
      <c r="J319" s="714">
        <f t="shared" si="44"/>
        <v>0</v>
      </c>
      <c r="K319" s="220"/>
      <c r="L319" s="942" t="str">
        <f>L316</f>
        <v>Did not ask for funding</v>
      </c>
      <c r="M319" s="1100">
        <v>2600</v>
      </c>
      <c r="N319" s="1107"/>
      <c r="O319" s="1082">
        <f t="shared" si="45"/>
        <v>2600</v>
      </c>
      <c r="P319" s="988"/>
      <c r="Q319" s="988"/>
      <c r="R319" s="272"/>
    </row>
    <row r="320" spans="1:18" s="279" customFormat="1" ht="12.75" customHeight="1" outlineLevel="1" thickBot="1" x14ac:dyDescent="0.4">
      <c r="A320" s="229">
        <v>7132</v>
      </c>
      <c r="B320" s="139" t="s">
        <v>868</v>
      </c>
      <c r="C320" s="641">
        <v>0</v>
      </c>
      <c r="D320" s="640">
        <v>0</v>
      </c>
      <c r="E320" s="782">
        <v>650</v>
      </c>
      <c r="F320" s="810">
        <v>0</v>
      </c>
      <c r="G320" s="897">
        <v>0</v>
      </c>
      <c r="H320" s="915">
        <f t="shared" si="43"/>
        <v>0</v>
      </c>
      <c r="I320" s="708">
        <v>0</v>
      </c>
      <c r="J320" s="714">
        <f t="shared" si="44"/>
        <v>0</v>
      </c>
      <c r="K320" s="220"/>
      <c r="L320" s="942" t="str">
        <f>L319</f>
        <v>Did not ask for funding</v>
      </c>
      <c r="M320" s="1100">
        <v>650</v>
      </c>
      <c r="N320" s="1107"/>
      <c r="O320" s="1082">
        <f t="shared" si="45"/>
        <v>650</v>
      </c>
      <c r="P320" s="988"/>
      <c r="Q320" s="988"/>
      <c r="R320" s="272"/>
    </row>
    <row r="321" spans="1:18" s="279" customFormat="1" ht="12.75" customHeight="1" outlineLevel="1" thickBot="1" x14ac:dyDescent="0.4">
      <c r="A321" s="229">
        <v>7119</v>
      </c>
      <c r="B321" s="139" t="s">
        <v>869</v>
      </c>
      <c r="C321" s="641">
        <v>1103.76</v>
      </c>
      <c r="D321" s="640">
        <v>0</v>
      </c>
      <c r="E321" s="782">
        <v>1500</v>
      </c>
      <c r="F321" s="810">
        <v>0</v>
      </c>
      <c r="G321" s="897">
        <v>0</v>
      </c>
      <c r="H321" s="915">
        <f t="shared" si="43"/>
        <v>0</v>
      </c>
      <c r="I321" s="737">
        <v>9461</v>
      </c>
      <c r="J321" s="714">
        <f t="shared" si="44"/>
        <v>9461</v>
      </c>
      <c r="K321" s="220"/>
      <c r="L321" s="942" t="str">
        <f>L320</f>
        <v>Did not ask for funding</v>
      </c>
      <c r="M321" s="1102">
        <v>7960</v>
      </c>
      <c r="N321" s="1078"/>
      <c r="O321" s="1082">
        <f t="shared" si="45"/>
        <v>-1501</v>
      </c>
      <c r="P321" s="988"/>
      <c r="Q321" s="988"/>
      <c r="R321" s="272"/>
    </row>
    <row r="322" spans="1:18" s="279" customFormat="1" ht="12.75" customHeight="1" outlineLevel="1" thickBot="1" x14ac:dyDescent="0.4">
      <c r="A322" s="229">
        <v>7046</v>
      </c>
      <c r="B322" s="139" t="s">
        <v>870</v>
      </c>
      <c r="C322" s="641">
        <v>0</v>
      </c>
      <c r="D322" s="640">
        <v>0</v>
      </c>
      <c r="E322" s="782">
        <v>289</v>
      </c>
      <c r="F322" s="810">
        <v>0</v>
      </c>
      <c r="G322" s="897">
        <v>0</v>
      </c>
      <c r="H322" s="915">
        <f t="shared" si="43"/>
        <v>0</v>
      </c>
      <c r="I322" s="708">
        <v>179.54</v>
      </c>
      <c r="J322" s="714">
        <f t="shared" si="44"/>
        <v>179.54</v>
      </c>
      <c r="K322" s="220"/>
      <c r="L322" s="942" t="str">
        <f>L321</f>
        <v>Did not ask for funding</v>
      </c>
      <c r="M322" s="1100">
        <v>675</v>
      </c>
      <c r="N322" s="1107"/>
      <c r="O322" s="1082">
        <f t="shared" si="45"/>
        <v>495.46000000000004</v>
      </c>
      <c r="P322" s="988"/>
      <c r="Q322" s="988"/>
      <c r="R322" s="272"/>
    </row>
    <row r="323" spans="1:18" s="279" customFormat="1" ht="12.75" hidden="1" customHeight="1" outlineLevel="1" x14ac:dyDescent="0.35">
      <c r="A323" s="229">
        <v>7508</v>
      </c>
      <c r="B323" s="139" t="s">
        <v>871</v>
      </c>
      <c r="C323" s="641">
        <v>0</v>
      </c>
      <c r="D323" s="640">
        <v>0</v>
      </c>
      <c r="E323" s="782">
        <v>0</v>
      </c>
      <c r="F323" s="810">
        <v>0</v>
      </c>
      <c r="G323" s="897"/>
      <c r="H323" s="915">
        <f t="shared" si="43"/>
        <v>0</v>
      </c>
      <c r="I323" s="708">
        <v>0</v>
      </c>
      <c r="J323" s="714">
        <f t="shared" si="44"/>
        <v>0</v>
      </c>
      <c r="K323" s="220"/>
      <c r="L323" s="942" t="str">
        <f>L311</f>
        <v>Does not exist anymore</v>
      </c>
      <c r="M323" s="1100"/>
      <c r="N323" s="1107"/>
      <c r="O323" s="1082">
        <f t="shared" si="45"/>
        <v>0</v>
      </c>
      <c r="P323" s="988"/>
      <c r="Q323" s="988"/>
      <c r="R323" s="272"/>
    </row>
    <row r="324" spans="1:18" s="279" customFormat="1" ht="12.75" hidden="1" customHeight="1" outlineLevel="1" thickBot="1" x14ac:dyDescent="0.4">
      <c r="A324" s="229">
        <v>7127</v>
      </c>
      <c r="B324" s="139" t="s">
        <v>453</v>
      </c>
      <c r="C324" s="641">
        <v>100</v>
      </c>
      <c r="D324" s="640">
        <v>0</v>
      </c>
      <c r="E324" s="782">
        <v>0</v>
      </c>
      <c r="F324" s="810">
        <v>0</v>
      </c>
      <c r="G324" s="897">
        <v>0</v>
      </c>
      <c r="H324" s="915">
        <f t="shared" si="43"/>
        <v>0</v>
      </c>
      <c r="I324" s="708">
        <v>0</v>
      </c>
      <c r="J324" s="714">
        <f t="shared" si="44"/>
        <v>0</v>
      </c>
      <c r="K324" s="220"/>
      <c r="L324" s="942"/>
      <c r="M324" s="1100"/>
      <c r="N324" s="1107"/>
      <c r="O324" s="1082">
        <f t="shared" si="45"/>
        <v>0</v>
      </c>
      <c r="P324" s="988"/>
      <c r="Q324" s="988"/>
      <c r="R324" s="272"/>
    </row>
    <row r="325" spans="1:18" s="279" customFormat="1" ht="12.75" hidden="1" customHeight="1" outlineLevel="1" thickBot="1" x14ac:dyDescent="0.4">
      <c r="A325" s="229">
        <v>7087</v>
      </c>
      <c r="B325" s="139" t="s">
        <v>414</v>
      </c>
      <c r="C325" s="641">
        <v>1175</v>
      </c>
      <c r="D325" s="640">
        <v>0</v>
      </c>
      <c r="E325" s="782">
        <v>0</v>
      </c>
      <c r="F325" s="810">
        <v>0</v>
      </c>
      <c r="G325" s="897"/>
      <c r="H325" s="915">
        <f t="shared" si="43"/>
        <v>0</v>
      </c>
      <c r="I325" s="708">
        <v>0</v>
      </c>
      <c r="J325" s="714">
        <f t="shared" si="44"/>
        <v>0</v>
      </c>
      <c r="K325" s="220"/>
      <c r="L325" s="942" t="str">
        <f>L323</f>
        <v>Does not exist anymore</v>
      </c>
      <c r="M325" s="1100"/>
      <c r="N325" s="1107"/>
      <c r="O325" s="1082">
        <f t="shared" si="45"/>
        <v>0</v>
      </c>
      <c r="P325" s="988"/>
      <c r="Q325" s="988"/>
      <c r="R325" s="272"/>
    </row>
    <row r="326" spans="1:18" s="279" customFormat="1" ht="12.75" hidden="1" customHeight="1" outlineLevel="1" thickBot="1" x14ac:dyDescent="0.4">
      <c r="A326" s="229" t="s">
        <v>715</v>
      </c>
      <c r="B326" s="139" t="s">
        <v>872</v>
      </c>
      <c r="C326" s="641">
        <v>0</v>
      </c>
      <c r="D326" s="640">
        <v>0</v>
      </c>
      <c r="E326" s="782"/>
      <c r="F326" s="810"/>
      <c r="G326" s="897"/>
      <c r="H326" s="915">
        <f t="shared" si="43"/>
        <v>0</v>
      </c>
      <c r="I326" s="708"/>
      <c r="J326" s="714">
        <f t="shared" si="44"/>
        <v>0</v>
      </c>
      <c r="K326" s="220"/>
      <c r="L326" s="942"/>
      <c r="M326" s="1100"/>
      <c r="N326" s="1107"/>
      <c r="O326" s="1082">
        <f t="shared" si="45"/>
        <v>0</v>
      </c>
      <c r="P326" s="988"/>
      <c r="Q326" s="988"/>
      <c r="R326" s="272"/>
    </row>
    <row r="327" spans="1:18" s="279" customFormat="1" ht="12.75" customHeight="1" outlineLevel="1" thickBot="1" x14ac:dyDescent="0.4">
      <c r="A327" s="229">
        <v>7116</v>
      </c>
      <c r="B327" s="139" t="s">
        <v>442</v>
      </c>
      <c r="C327" s="641">
        <v>1200</v>
      </c>
      <c r="D327" s="640">
        <v>0</v>
      </c>
      <c r="E327" s="782">
        <v>1105</v>
      </c>
      <c r="F327" s="810">
        <v>1105</v>
      </c>
      <c r="G327" s="897">
        <f>F327</f>
        <v>1105</v>
      </c>
      <c r="H327" s="915">
        <f t="shared" si="43"/>
        <v>0</v>
      </c>
      <c r="I327" s="708">
        <v>421</v>
      </c>
      <c r="J327" s="714">
        <f t="shared" si="44"/>
        <v>-684</v>
      </c>
      <c r="K327" s="220"/>
      <c r="L327" s="942" t="str">
        <f>L366</f>
        <v>Did not spend yet (alias Christian fellowship)</v>
      </c>
      <c r="M327" s="1100">
        <v>1209</v>
      </c>
      <c r="N327" s="1107"/>
      <c r="O327" s="1082">
        <f t="shared" si="45"/>
        <v>788</v>
      </c>
      <c r="P327" s="988"/>
      <c r="Q327" s="988"/>
      <c r="R327" s="272"/>
    </row>
    <row r="328" spans="1:18" s="279" customFormat="1" ht="12.75" customHeight="1" outlineLevel="1" thickBot="1" x14ac:dyDescent="0.4">
      <c r="A328" s="229">
        <v>7154</v>
      </c>
      <c r="B328" s="139" t="s">
        <v>873</v>
      </c>
      <c r="C328" s="641"/>
      <c r="D328" s="640"/>
      <c r="E328" s="782">
        <v>500</v>
      </c>
      <c r="F328" s="810">
        <v>0</v>
      </c>
      <c r="G328" s="897">
        <v>0</v>
      </c>
      <c r="H328" s="915">
        <f t="shared" si="43"/>
        <v>0</v>
      </c>
      <c r="I328" s="708">
        <v>0</v>
      </c>
      <c r="J328" s="714">
        <f t="shared" si="44"/>
        <v>0</v>
      </c>
      <c r="K328" s="220"/>
      <c r="L328" s="942" t="str">
        <f>L320</f>
        <v>Did not ask for funding</v>
      </c>
      <c r="M328" s="1100">
        <v>500</v>
      </c>
      <c r="N328" s="1107"/>
      <c r="O328" s="1082">
        <f t="shared" si="45"/>
        <v>500</v>
      </c>
      <c r="P328" s="988"/>
      <c r="Q328" s="988"/>
      <c r="R328" s="272"/>
    </row>
    <row r="329" spans="1:18" s="279" customFormat="1" ht="12.75" customHeight="1" outlineLevel="1" thickBot="1" x14ac:dyDescent="0.4">
      <c r="A329" s="229">
        <v>7058</v>
      </c>
      <c r="B329" s="139" t="s">
        <v>386</v>
      </c>
      <c r="C329" s="641">
        <v>3000</v>
      </c>
      <c r="D329" s="640">
        <v>0</v>
      </c>
      <c r="E329" s="782">
        <v>2000</v>
      </c>
      <c r="F329" s="810">
        <v>0</v>
      </c>
      <c r="G329" s="897">
        <v>0</v>
      </c>
      <c r="H329" s="915">
        <f t="shared" si="43"/>
        <v>0</v>
      </c>
      <c r="I329" s="708">
        <v>0</v>
      </c>
      <c r="J329" s="714">
        <f t="shared" si="44"/>
        <v>0</v>
      </c>
      <c r="K329" s="220"/>
      <c r="L329" s="942" t="str">
        <f>L328</f>
        <v>Did not ask for funding</v>
      </c>
      <c r="M329" s="1100">
        <v>2000</v>
      </c>
      <c r="N329" s="1107"/>
      <c r="O329" s="1082">
        <f t="shared" si="45"/>
        <v>2000</v>
      </c>
      <c r="P329" s="988"/>
      <c r="Q329" s="988"/>
      <c r="R329" s="272"/>
    </row>
    <row r="330" spans="1:18" s="279" customFormat="1" ht="12.75" customHeight="1" outlineLevel="1" thickBot="1" x14ac:dyDescent="0.4">
      <c r="A330" s="229">
        <v>7013</v>
      </c>
      <c r="B330" s="139" t="s">
        <v>341</v>
      </c>
      <c r="C330" s="641">
        <v>0</v>
      </c>
      <c r="D330" s="640">
        <v>0</v>
      </c>
      <c r="E330" s="782">
        <v>0</v>
      </c>
      <c r="F330" s="810">
        <v>0</v>
      </c>
      <c r="G330" s="897">
        <v>0</v>
      </c>
      <c r="H330" s="915">
        <f t="shared" si="43"/>
        <v>0</v>
      </c>
      <c r="I330" s="708">
        <v>0</v>
      </c>
      <c r="J330" s="714">
        <f t="shared" si="44"/>
        <v>0</v>
      </c>
      <c r="K330" s="220"/>
      <c r="L330" s="942"/>
      <c r="M330" s="1100"/>
      <c r="N330" s="1107"/>
      <c r="O330" s="1082">
        <f t="shared" si="45"/>
        <v>0</v>
      </c>
      <c r="P330" s="988"/>
      <c r="Q330" s="988"/>
      <c r="R330" s="272"/>
    </row>
    <row r="331" spans="1:18" s="279" customFormat="1" ht="12.75" customHeight="1" outlineLevel="1" thickBot="1" x14ac:dyDescent="0.4">
      <c r="A331" s="229">
        <v>7006</v>
      </c>
      <c r="B331" s="139" t="s">
        <v>334</v>
      </c>
      <c r="C331" s="641">
        <v>3500</v>
      </c>
      <c r="D331" s="640">
        <v>0</v>
      </c>
      <c r="E331" s="782">
        <v>3000</v>
      </c>
      <c r="F331" s="810">
        <v>0</v>
      </c>
      <c r="G331" s="897">
        <v>0</v>
      </c>
      <c r="H331" s="915">
        <f t="shared" si="43"/>
        <v>0</v>
      </c>
      <c r="I331" s="708">
        <v>0</v>
      </c>
      <c r="J331" s="714">
        <f t="shared" si="44"/>
        <v>0</v>
      </c>
      <c r="K331" s="220"/>
      <c r="L331" s="942" t="str">
        <f>L329</f>
        <v>Did not ask for funding</v>
      </c>
      <c r="M331" s="1100">
        <v>3000</v>
      </c>
      <c r="N331" s="1107"/>
      <c r="O331" s="1082">
        <f t="shared" si="45"/>
        <v>3000</v>
      </c>
      <c r="P331" s="988"/>
      <c r="Q331" s="988"/>
      <c r="R331" s="272"/>
    </row>
    <row r="332" spans="1:18" s="279" customFormat="1" ht="12.75" customHeight="1" outlineLevel="1" thickBot="1" x14ac:dyDescent="0.4">
      <c r="A332" s="229">
        <v>7039</v>
      </c>
      <c r="B332" s="139" t="s">
        <v>874</v>
      </c>
      <c r="C332" s="641">
        <v>1200</v>
      </c>
      <c r="D332" s="640">
        <v>0</v>
      </c>
      <c r="E332" s="782">
        <v>1000</v>
      </c>
      <c r="F332" s="810">
        <v>1225</v>
      </c>
      <c r="G332" s="810">
        <f>F332</f>
        <v>1225</v>
      </c>
      <c r="H332" s="915">
        <f t="shared" si="43"/>
        <v>0</v>
      </c>
      <c r="I332" s="708">
        <v>164.33</v>
      </c>
      <c r="J332" s="714">
        <f t="shared" si="44"/>
        <v>-1060.67</v>
      </c>
      <c r="K332" s="220"/>
      <c r="L332" s="942" t="str">
        <f>L327</f>
        <v>Did not spend yet (alias Christian fellowship)</v>
      </c>
      <c r="M332" s="1100">
        <v>1225</v>
      </c>
      <c r="N332" s="1107"/>
      <c r="O332" s="1082">
        <f t="shared" si="45"/>
        <v>1060.67</v>
      </c>
      <c r="P332" s="988"/>
      <c r="Q332" s="988"/>
      <c r="R332" s="272"/>
    </row>
    <row r="333" spans="1:18" s="279" customFormat="1" ht="12.75" customHeight="1" outlineLevel="1" thickBot="1" x14ac:dyDescent="0.4">
      <c r="A333" s="229">
        <v>7082</v>
      </c>
      <c r="B333" s="139" t="s">
        <v>875</v>
      </c>
      <c r="C333" s="641">
        <v>4000</v>
      </c>
      <c r="D333" s="640">
        <v>0</v>
      </c>
      <c r="E333" s="782">
        <v>1000</v>
      </c>
      <c r="F333" s="810">
        <v>0</v>
      </c>
      <c r="G333" s="897">
        <v>0</v>
      </c>
      <c r="H333" s="915">
        <f t="shared" si="43"/>
        <v>0</v>
      </c>
      <c r="I333" s="708">
        <v>0</v>
      </c>
      <c r="J333" s="714">
        <f t="shared" si="44"/>
        <v>0</v>
      </c>
      <c r="K333" s="220"/>
      <c r="L333" s="942" t="s">
        <v>876</v>
      </c>
      <c r="M333" s="1100">
        <v>1000</v>
      </c>
      <c r="N333" s="1107"/>
      <c r="O333" s="1082">
        <f t="shared" si="45"/>
        <v>1000</v>
      </c>
      <c r="P333" s="988"/>
      <c r="Q333" s="988"/>
      <c r="R333" s="272"/>
    </row>
    <row r="334" spans="1:18" s="279" customFormat="1" ht="12.75" customHeight="1" outlineLevel="1" thickBot="1" x14ac:dyDescent="0.4">
      <c r="A334" s="229">
        <v>7118</v>
      </c>
      <c r="B334" s="139" t="s">
        <v>877</v>
      </c>
      <c r="C334" s="641"/>
      <c r="D334" s="640"/>
      <c r="E334" s="782">
        <v>1000</v>
      </c>
      <c r="F334" s="810">
        <v>0</v>
      </c>
      <c r="G334" s="897">
        <v>0</v>
      </c>
      <c r="H334" s="915">
        <f t="shared" si="43"/>
        <v>0</v>
      </c>
      <c r="I334" s="708">
        <v>887</v>
      </c>
      <c r="J334" s="714">
        <f t="shared" si="44"/>
        <v>887</v>
      </c>
      <c r="K334" s="220"/>
      <c r="L334" s="942" t="str">
        <f>L331</f>
        <v>Did not ask for funding</v>
      </c>
      <c r="M334" s="1100">
        <v>1000</v>
      </c>
      <c r="N334" s="1107"/>
      <c r="O334" s="1082">
        <f t="shared" si="45"/>
        <v>113</v>
      </c>
      <c r="P334" s="988"/>
      <c r="Q334" s="988"/>
      <c r="R334" s="272"/>
    </row>
    <row r="335" spans="1:18" s="279" customFormat="1" ht="12.75" customHeight="1" outlineLevel="1" thickBot="1" x14ac:dyDescent="0.4">
      <c r="A335" s="229">
        <v>7133</v>
      </c>
      <c r="B335" s="139" t="s">
        <v>878</v>
      </c>
      <c r="C335" s="641">
        <v>0</v>
      </c>
      <c r="D335" s="640">
        <v>0</v>
      </c>
      <c r="E335" s="782">
        <v>493</v>
      </c>
      <c r="F335" s="810">
        <v>0</v>
      </c>
      <c r="G335" s="897">
        <v>0</v>
      </c>
      <c r="H335" s="915">
        <f t="shared" si="43"/>
        <v>0</v>
      </c>
      <c r="I335" s="708">
        <v>0</v>
      </c>
      <c r="J335" s="714">
        <f t="shared" si="44"/>
        <v>0</v>
      </c>
      <c r="K335" s="220"/>
      <c r="L335" s="942" t="str">
        <f>L334</f>
        <v>Did not ask for funding</v>
      </c>
      <c r="M335" s="1100">
        <v>800</v>
      </c>
      <c r="N335" s="1107"/>
      <c r="O335" s="1082">
        <f t="shared" si="45"/>
        <v>800</v>
      </c>
      <c r="P335" s="988"/>
      <c r="Q335" s="988"/>
      <c r="R335" s="272"/>
    </row>
    <row r="336" spans="1:18" s="279" customFormat="1" ht="12.75" customHeight="1" outlineLevel="1" thickBot="1" x14ac:dyDescent="0.4">
      <c r="A336" s="229">
        <v>7045</v>
      </c>
      <c r="B336" s="139" t="s">
        <v>879</v>
      </c>
      <c r="C336" s="641">
        <v>5000</v>
      </c>
      <c r="D336" s="640">
        <v>0</v>
      </c>
      <c r="E336" s="782">
        <v>3000</v>
      </c>
      <c r="F336" s="810">
        <v>845</v>
      </c>
      <c r="G336" s="810">
        <v>845</v>
      </c>
      <c r="H336" s="915">
        <f t="shared" si="43"/>
        <v>0</v>
      </c>
      <c r="I336" s="736">
        <v>845</v>
      </c>
      <c r="J336" s="714">
        <f t="shared" si="44"/>
        <v>0</v>
      </c>
      <c r="K336" s="220"/>
      <c r="L336" s="942"/>
      <c r="M336" s="1101">
        <v>3000</v>
      </c>
      <c r="N336" s="1110"/>
      <c r="O336" s="1082">
        <f t="shared" si="45"/>
        <v>2155</v>
      </c>
      <c r="P336" s="988"/>
      <c r="Q336" s="988"/>
      <c r="R336" s="272"/>
    </row>
    <row r="337" spans="1:18" s="279" customFormat="1" ht="12.75" customHeight="1" outlineLevel="1" thickBot="1" x14ac:dyDescent="0.4">
      <c r="A337" s="229">
        <v>7020</v>
      </c>
      <c r="B337" s="139" t="s">
        <v>348</v>
      </c>
      <c r="C337" s="641">
        <v>0</v>
      </c>
      <c r="D337" s="640">
        <v>0</v>
      </c>
      <c r="E337" s="782">
        <v>0</v>
      </c>
      <c r="F337" s="810">
        <v>0</v>
      </c>
      <c r="G337" s="897">
        <v>0</v>
      </c>
      <c r="H337" s="915">
        <f t="shared" si="43"/>
        <v>0</v>
      </c>
      <c r="I337" s="708">
        <v>0</v>
      </c>
      <c r="J337" s="714">
        <f t="shared" si="44"/>
        <v>0</v>
      </c>
      <c r="K337" s="220"/>
      <c r="L337" s="942"/>
      <c r="M337" s="1100"/>
      <c r="N337" s="1107"/>
      <c r="O337" s="1082">
        <f t="shared" si="45"/>
        <v>0</v>
      </c>
      <c r="P337" s="988"/>
      <c r="Q337" s="988"/>
      <c r="R337" s="272"/>
    </row>
    <row r="338" spans="1:18" s="279" customFormat="1" ht="12.75" customHeight="1" outlineLevel="1" thickBot="1" x14ac:dyDescent="0.4">
      <c r="A338" s="229">
        <v>7016</v>
      </c>
      <c r="B338" s="139" t="s">
        <v>880</v>
      </c>
      <c r="C338" s="641">
        <v>3500</v>
      </c>
      <c r="D338" s="640">
        <v>0</v>
      </c>
      <c r="E338" s="782">
        <v>1770</v>
      </c>
      <c r="F338" s="810">
        <v>0</v>
      </c>
      <c r="G338" s="897">
        <v>0</v>
      </c>
      <c r="H338" s="915">
        <f t="shared" si="43"/>
        <v>0</v>
      </c>
      <c r="I338" s="708">
        <v>0</v>
      </c>
      <c r="J338" s="714">
        <f t="shared" si="44"/>
        <v>0</v>
      </c>
      <c r="K338" s="220"/>
      <c r="L338" s="942" t="str">
        <f>L335</f>
        <v>Did not ask for funding</v>
      </c>
      <c r="M338" s="1100">
        <v>1800</v>
      </c>
      <c r="N338" s="1107"/>
      <c r="O338" s="1082">
        <f t="shared" si="45"/>
        <v>1800</v>
      </c>
      <c r="P338" s="988"/>
      <c r="Q338" s="988"/>
      <c r="R338" s="272"/>
    </row>
    <row r="339" spans="1:18" s="279" customFormat="1" ht="12.75" customHeight="1" outlineLevel="1" thickBot="1" x14ac:dyDescent="0.4">
      <c r="A339" s="229">
        <v>7128</v>
      </c>
      <c r="B339" s="139" t="s">
        <v>454</v>
      </c>
      <c r="C339" s="641">
        <v>1400</v>
      </c>
      <c r="D339" s="640">
        <v>0</v>
      </c>
      <c r="E339" s="782">
        <v>1000</v>
      </c>
      <c r="F339" s="810">
        <v>0</v>
      </c>
      <c r="G339" s="897">
        <v>0</v>
      </c>
      <c r="H339" s="915">
        <f t="shared" si="43"/>
        <v>0</v>
      </c>
      <c r="I339" s="708">
        <v>0</v>
      </c>
      <c r="J339" s="714">
        <f t="shared" si="44"/>
        <v>0</v>
      </c>
      <c r="K339" s="220"/>
      <c r="L339" s="942" t="str">
        <f>L338</f>
        <v>Did not ask for funding</v>
      </c>
      <c r="M339" s="1100">
        <v>1000</v>
      </c>
      <c r="N339" s="1107"/>
      <c r="O339" s="1082">
        <f t="shared" si="45"/>
        <v>1000</v>
      </c>
      <c r="P339" s="988"/>
      <c r="Q339" s="988"/>
      <c r="R339" s="272"/>
    </row>
    <row r="340" spans="1:18" s="279" customFormat="1" ht="12.75" customHeight="1" outlineLevel="1" thickBot="1" x14ac:dyDescent="0.4">
      <c r="A340" s="229">
        <v>7081</v>
      </c>
      <c r="B340" s="139" t="s">
        <v>881</v>
      </c>
      <c r="C340" s="641"/>
      <c r="D340" s="640">
        <v>0</v>
      </c>
      <c r="E340" s="782">
        <v>1000</v>
      </c>
      <c r="F340" s="810">
        <v>0</v>
      </c>
      <c r="G340" s="897">
        <v>0</v>
      </c>
      <c r="H340" s="915">
        <f t="shared" si="43"/>
        <v>0</v>
      </c>
      <c r="I340" s="708">
        <v>0</v>
      </c>
      <c r="J340" s="714">
        <f t="shared" si="44"/>
        <v>0</v>
      </c>
      <c r="K340" s="220"/>
      <c r="L340" s="942" t="str">
        <f>L338</f>
        <v>Did not ask for funding</v>
      </c>
      <c r="M340" s="1100">
        <v>1000</v>
      </c>
      <c r="N340" s="1107"/>
      <c r="O340" s="1082">
        <f t="shared" si="45"/>
        <v>1000</v>
      </c>
      <c r="P340" s="988"/>
      <c r="Q340" s="988"/>
      <c r="R340" s="272"/>
    </row>
    <row r="341" spans="1:18" s="279" customFormat="1" ht="12.75" hidden="1" customHeight="1" outlineLevel="1" x14ac:dyDescent="0.35">
      <c r="A341" s="229">
        <v>7064</v>
      </c>
      <c r="B341" s="139" t="s">
        <v>882</v>
      </c>
      <c r="C341" s="641">
        <v>0</v>
      </c>
      <c r="D341" s="640">
        <v>0</v>
      </c>
      <c r="E341" s="782"/>
      <c r="F341" s="810"/>
      <c r="G341" s="897"/>
      <c r="H341" s="915">
        <f t="shared" si="43"/>
        <v>0</v>
      </c>
      <c r="I341" s="708"/>
      <c r="J341" s="714">
        <f t="shared" si="44"/>
        <v>0</v>
      </c>
      <c r="K341" s="220"/>
      <c r="L341" s="942"/>
      <c r="M341" s="1100"/>
      <c r="N341" s="1107"/>
      <c r="O341" s="1082">
        <f t="shared" si="45"/>
        <v>0</v>
      </c>
      <c r="P341" s="988"/>
      <c r="Q341" s="988"/>
      <c r="R341" s="272"/>
    </row>
    <row r="342" spans="1:18" s="279" customFormat="1" ht="12.75" customHeight="1" outlineLevel="1" thickBot="1" x14ac:dyDescent="0.4">
      <c r="A342" s="229">
        <v>7095</v>
      </c>
      <c r="B342" s="139" t="s">
        <v>883</v>
      </c>
      <c r="C342" s="641">
        <v>2500</v>
      </c>
      <c r="D342" s="640">
        <v>0</v>
      </c>
      <c r="E342" s="782">
        <v>2000</v>
      </c>
      <c r="F342" s="810">
        <v>2500</v>
      </c>
      <c r="G342" s="810">
        <f>F342</f>
        <v>2500</v>
      </c>
      <c r="H342" s="915">
        <f t="shared" si="43"/>
        <v>0</v>
      </c>
      <c r="I342" s="708">
        <v>1939.57</v>
      </c>
      <c r="J342" s="714">
        <f t="shared" si="44"/>
        <v>-560.43000000000006</v>
      </c>
      <c r="K342" s="220"/>
      <c r="L342" s="942"/>
      <c r="M342" s="1100">
        <v>2500</v>
      </c>
      <c r="N342" s="1107"/>
      <c r="O342" s="1082">
        <f t="shared" si="45"/>
        <v>560.43000000000006</v>
      </c>
      <c r="P342" s="988"/>
      <c r="Q342" s="988"/>
      <c r="R342" s="272"/>
    </row>
    <row r="343" spans="1:18" s="279" customFormat="1" ht="12.75" customHeight="1" outlineLevel="1" thickBot="1" x14ac:dyDescent="0.4">
      <c r="A343" s="229">
        <v>7144</v>
      </c>
      <c r="B343" s="139" t="s">
        <v>884</v>
      </c>
      <c r="C343" s="641"/>
      <c r="D343" s="640"/>
      <c r="E343" s="782">
        <v>500</v>
      </c>
      <c r="F343" s="810">
        <v>0</v>
      </c>
      <c r="G343" s="897">
        <v>0</v>
      </c>
      <c r="H343" s="915">
        <f t="shared" si="43"/>
        <v>0</v>
      </c>
      <c r="I343" s="708">
        <v>0</v>
      </c>
      <c r="J343" s="714">
        <f t="shared" si="44"/>
        <v>0</v>
      </c>
      <c r="K343" s="220"/>
      <c r="L343" s="942" t="str">
        <f>L340</f>
        <v>Did not ask for funding</v>
      </c>
      <c r="M343" s="1100"/>
      <c r="N343" s="1107"/>
      <c r="O343" s="1082">
        <f t="shared" si="45"/>
        <v>0</v>
      </c>
      <c r="P343" s="988"/>
      <c r="Q343" s="988"/>
      <c r="R343" s="272"/>
    </row>
    <row r="344" spans="1:18" s="279" customFormat="1" ht="12.75" customHeight="1" outlineLevel="1" thickBot="1" x14ac:dyDescent="0.4">
      <c r="A344" s="229">
        <v>7114</v>
      </c>
      <c r="B344" s="139" t="s">
        <v>885</v>
      </c>
      <c r="C344" s="641">
        <v>3000</v>
      </c>
      <c r="D344" s="640">
        <v>0</v>
      </c>
      <c r="E344" s="782">
        <v>3600</v>
      </c>
      <c r="F344" s="810">
        <v>0</v>
      </c>
      <c r="G344" s="897">
        <v>0</v>
      </c>
      <c r="H344" s="915">
        <f t="shared" si="43"/>
        <v>0</v>
      </c>
      <c r="I344" s="708">
        <v>1226</v>
      </c>
      <c r="J344" s="714">
        <f t="shared" si="44"/>
        <v>1226</v>
      </c>
      <c r="K344" s="220"/>
      <c r="L344" s="942" t="str">
        <f>L343</f>
        <v>Did not ask for funding</v>
      </c>
      <c r="M344" s="1100">
        <v>1700</v>
      </c>
      <c r="N344" s="1107"/>
      <c r="O344" s="1082">
        <f t="shared" si="45"/>
        <v>474</v>
      </c>
      <c r="P344" s="988"/>
      <c r="Q344" s="988"/>
      <c r="R344" s="272"/>
    </row>
    <row r="345" spans="1:18" s="279" customFormat="1" ht="12.75" customHeight="1" outlineLevel="1" thickBot="1" x14ac:dyDescent="0.4">
      <c r="A345" s="229">
        <v>7131</v>
      </c>
      <c r="B345" s="139" t="s">
        <v>886</v>
      </c>
      <c r="C345" s="641">
        <v>0</v>
      </c>
      <c r="D345" s="640">
        <v>0</v>
      </c>
      <c r="E345" s="782">
        <v>0</v>
      </c>
      <c r="F345" s="810">
        <v>0</v>
      </c>
      <c r="G345" s="897">
        <v>0</v>
      </c>
      <c r="H345" s="915">
        <f t="shared" si="43"/>
        <v>0</v>
      </c>
      <c r="I345" s="708">
        <v>0</v>
      </c>
      <c r="J345" s="714">
        <f t="shared" si="44"/>
        <v>0</v>
      </c>
      <c r="K345" s="220"/>
      <c r="L345" s="942" t="str">
        <f>L344</f>
        <v>Did not ask for funding</v>
      </c>
      <c r="M345" s="1100"/>
      <c r="N345" s="1107"/>
      <c r="O345" s="1082">
        <f t="shared" si="45"/>
        <v>0</v>
      </c>
      <c r="P345" s="988"/>
      <c r="Q345" s="988"/>
      <c r="R345" s="272"/>
    </row>
    <row r="346" spans="1:18" s="279" customFormat="1" ht="12.75" customHeight="1" outlineLevel="1" thickBot="1" x14ac:dyDescent="0.4">
      <c r="A346" s="229">
        <v>7160</v>
      </c>
      <c r="B346" s="139" t="s">
        <v>887</v>
      </c>
      <c r="C346" s="641"/>
      <c r="D346" s="640">
        <v>0</v>
      </c>
      <c r="E346" s="782">
        <v>0</v>
      </c>
      <c r="F346" s="810">
        <v>500</v>
      </c>
      <c r="G346" s="897">
        <f>F346</f>
        <v>500</v>
      </c>
      <c r="H346" s="915">
        <f t="shared" si="43"/>
        <v>0</v>
      </c>
      <c r="I346" s="708">
        <v>500</v>
      </c>
      <c r="J346" s="714">
        <f t="shared" si="44"/>
        <v>0</v>
      </c>
      <c r="K346" s="220"/>
      <c r="L346" s="942"/>
      <c r="M346" s="1100">
        <v>1000</v>
      </c>
      <c r="N346" s="1107"/>
      <c r="O346" s="1082">
        <f t="shared" si="45"/>
        <v>500</v>
      </c>
      <c r="P346" s="988"/>
      <c r="Q346" s="988"/>
      <c r="R346" s="272"/>
    </row>
    <row r="347" spans="1:18" s="279" customFormat="1" ht="12.75" customHeight="1" outlineLevel="1" thickBot="1" x14ac:dyDescent="0.4">
      <c r="A347" s="229">
        <v>7108</v>
      </c>
      <c r="B347" s="139" t="s">
        <v>888</v>
      </c>
      <c r="C347" s="641">
        <v>0</v>
      </c>
      <c r="D347" s="640">
        <v>0</v>
      </c>
      <c r="E347" s="782">
        <v>500</v>
      </c>
      <c r="F347" s="810">
        <v>0</v>
      </c>
      <c r="G347" s="897">
        <v>0</v>
      </c>
      <c r="H347" s="915">
        <f t="shared" si="43"/>
        <v>0</v>
      </c>
      <c r="I347" s="708">
        <v>0</v>
      </c>
      <c r="J347" s="714">
        <f t="shared" si="44"/>
        <v>0</v>
      </c>
      <c r="K347" s="220"/>
      <c r="L347" s="942" t="str">
        <f>L345</f>
        <v>Did not ask for funding</v>
      </c>
      <c r="M347" s="1100">
        <v>500</v>
      </c>
      <c r="N347" s="1107"/>
      <c r="O347" s="1082">
        <f t="shared" si="45"/>
        <v>500</v>
      </c>
      <c r="P347" s="988"/>
      <c r="Q347" s="988"/>
      <c r="R347" s="272"/>
    </row>
    <row r="348" spans="1:18" s="279" customFormat="1" ht="12.75" customHeight="1" outlineLevel="1" thickBot="1" x14ac:dyDescent="0.4">
      <c r="A348" s="229">
        <v>7049</v>
      </c>
      <c r="B348" s="139" t="s">
        <v>377</v>
      </c>
      <c r="C348" s="641"/>
      <c r="D348" s="640"/>
      <c r="E348" s="782">
        <v>500</v>
      </c>
      <c r="F348" s="810">
        <v>605</v>
      </c>
      <c r="G348" s="810">
        <v>605</v>
      </c>
      <c r="H348" s="915">
        <f t="shared" si="43"/>
        <v>0</v>
      </c>
      <c r="I348" s="977">
        <f>G348</f>
        <v>605</v>
      </c>
      <c r="J348" s="714">
        <f t="shared" si="44"/>
        <v>0</v>
      </c>
      <c r="K348" s="220"/>
      <c r="L348" s="942"/>
      <c r="M348" s="1103">
        <v>600</v>
      </c>
      <c r="N348" s="1111"/>
      <c r="O348" s="1082">
        <f t="shared" si="45"/>
        <v>-5</v>
      </c>
      <c r="P348" s="988"/>
      <c r="Q348" s="988"/>
      <c r="R348" s="272"/>
    </row>
    <row r="349" spans="1:18" s="279" customFormat="1" ht="12.75" customHeight="1" outlineLevel="1" thickBot="1" x14ac:dyDescent="0.4">
      <c r="A349" s="229">
        <v>7121</v>
      </c>
      <c r="B349" s="139" t="s">
        <v>889</v>
      </c>
      <c r="C349" s="641">
        <v>-339</v>
      </c>
      <c r="D349" s="640">
        <v>0</v>
      </c>
      <c r="E349" s="782">
        <v>400</v>
      </c>
      <c r="F349" s="810">
        <v>0</v>
      </c>
      <c r="G349" s="897">
        <v>0</v>
      </c>
      <c r="H349" s="915">
        <f t="shared" si="43"/>
        <v>0</v>
      </c>
      <c r="I349" s="708">
        <v>0</v>
      </c>
      <c r="J349" s="714">
        <f t="shared" si="44"/>
        <v>0</v>
      </c>
      <c r="K349" s="220"/>
      <c r="L349" s="942" t="str">
        <f>L347</f>
        <v>Did not ask for funding</v>
      </c>
      <c r="M349" s="1100"/>
      <c r="N349" s="1107"/>
      <c r="O349" s="1082">
        <f t="shared" si="45"/>
        <v>0</v>
      </c>
      <c r="P349" s="988"/>
      <c r="Q349" s="988"/>
      <c r="R349" s="272"/>
    </row>
    <row r="350" spans="1:18" s="279" customFormat="1" ht="12.75" customHeight="1" outlineLevel="1" thickBot="1" x14ac:dyDescent="0.4">
      <c r="A350" s="229">
        <v>7090</v>
      </c>
      <c r="B350" s="139" t="s">
        <v>890</v>
      </c>
      <c r="C350" s="641">
        <v>0</v>
      </c>
      <c r="D350" s="640">
        <v>0</v>
      </c>
      <c r="E350" s="782">
        <v>820</v>
      </c>
      <c r="F350" s="810">
        <v>0</v>
      </c>
      <c r="G350" s="897">
        <v>0</v>
      </c>
      <c r="H350" s="915">
        <f t="shared" si="43"/>
        <v>0</v>
      </c>
      <c r="I350" s="708">
        <v>0</v>
      </c>
      <c r="J350" s="714">
        <f t="shared" si="44"/>
        <v>0</v>
      </c>
      <c r="K350" s="220"/>
      <c r="L350" s="942" t="str">
        <f>L349</f>
        <v>Did not ask for funding</v>
      </c>
      <c r="M350" s="1100"/>
      <c r="N350" s="1107"/>
      <c r="O350" s="1082">
        <f t="shared" si="45"/>
        <v>0</v>
      </c>
      <c r="P350" s="988"/>
      <c r="Q350" s="988"/>
      <c r="R350" s="272"/>
    </row>
    <row r="351" spans="1:18" s="279" customFormat="1" ht="12.75" customHeight="1" outlineLevel="1" thickBot="1" x14ac:dyDescent="0.4">
      <c r="A351" s="229">
        <v>7028</v>
      </c>
      <c r="B351" s="139" t="s">
        <v>356</v>
      </c>
      <c r="C351" s="641">
        <v>0</v>
      </c>
      <c r="D351" s="640">
        <v>0</v>
      </c>
      <c r="E351" s="782">
        <v>700</v>
      </c>
      <c r="F351" s="810">
        <v>0</v>
      </c>
      <c r="G351" s="897">
        <v>0</v>
      </c>
      <c r="H351" s="915">
        <f t="shared" si="43"/>
        <v>0</v>
      </c>
      <c r="I351" s="708">
        <v>3633</v>
      </c>
      <c r="J351" s="714">
        <f t="shared" si="44"/>
        <v>3633</v>
      </c>
      <c r="K351" s="220"/>
      <c r="L351" s="942" t="str">
        <f>L350</f>
        <v>Did not ask for funding</v>
      </c>
      <c r="M351" s="1100">
        <v>3700</v>
      </c>
      <c r="N351" s="1107"/>
      <c r="O351" s="1082">
        <f t="shared" si="45"/>
        <v>67</v>
      </c>
      <c r="P351" s="988"/>
      <c r="Q351" s="988"/>
      <c r="R351" s="272"/>
    </row>
    <row r="352" spans="1:18" s="279" customFormat="1" ht="12.75" hidden="1" customHeight="1" outlineLevel="1" x14ac:dyDescent="0.35">
      <c r="A352" s="229">
        <v>7129</v>
      </c>
      <c r="B352" s="139" t="s">
        <v>455</v>
      </c>
      <c r="C352" s="641">
        <v>0</v>
      </c>
      <c r="D352" s="640">
        <v>0</v>
      </c>
      <c r="E352" s="782">
        <v>0</v>
      </c>
      <c r="F352" s="810">
        <v>0</v>
      </c>
      <c r="G352" s="897"/>
      <c r="H352" s="915">
        <f t="shared" si="43"/>
        <v>0</v>
      </c>
      <c r="I352" s="708">
        <v>0</v>
      </c>
      <c r="J352" s="714">
        <f t="shared" si="44"/>
        <v>0</v>
      </c>
      <c r="K352" s="220"/>
      <c r="L352" s="942" t="s">
        <v>854</v>
      </c>
      <c r="M352" s="1100"/>
      <c r="N352" s="1107"/>
      <c r="O352" s="1082">
        <f t="shared" si="45"/>
        <v>0</v>
      </c>
      <c r="P352" s="988"/>
      <c r="Q352" s="988"/>
      <c r="R352" s="272"/>
    </row>
    <row r="353" spans="1:18" s="279" customFormat="1" ht="12.75" customHeight="1" outlineLevel="1" thickBot="1" x14ac:dyDescent="0.4">
      <c r="A353" s="229">
        <v>7112</v>
      </c>
      <c r="B353" s="139" t="s">
        <v>891</v>
      </c>
      <c r="C353" s="641">
        <v>0</v>
      </c>
      <c r="D353" s="640">
        <v>0</v>
      </c>
      <c r="E353" s="782">
        <v>400</v>
      </c>
      <c r="F353" s="810">
        <v>609.95000000000005</v>
      </c>
      <c r="G353" s="810">
        <v>609.95000000000005</v>
      </c>
      <c r="H353" s="915">
        <f t="shared" si="43"/>
        <v>0</v>
      </c>
      <c r="I353" s="708">
        <v>216</v>
      </c>
      <c r="J353" s="714">
        <f t="shared" si="44"/>
        <v>-393.95000000000005</v>
      </c>
      <c r="K353" s="220"/>
      <c r="L353" s="942"/>
      <c r="M353" s="1100">
        <v>600</v>
      </c>
      <c r="N353" s="1107"/>
      <c r="O353" s="1082">
        <f t="shared" si="45"/>
        <v>384</v>
      </c>
      <c r="P353" s="988"/>
      <c r="Q353" s="988"/>
      <c r="R353" s="272"/>
    </row>
    <row r="354" spans="1:18" s="279" customFormat="1" ht="12.75" customHeight="1" outlineLevel="1" thickBot="1" x14ac:dyDescent="0.4">
      <c r="A354" s="229">
        <v>7018</v>
      </c>
      <c r="B354" s="139" t="s">
        <v>892</v>
      </c>
      <c r="C354" s="641">
        <v>0</v>
      </c>
      <c r="D354" s="640">
        <v>0</v>
      </c>
      <c r="E354" s="782">
        <v>0</v>
      </c>
      <c r="F354" s="810">
        <f>E354</f>
        <v>0</v>
      </c>
      <c r="G354" s="897">
        <v>0</v>
      </c>
      <c r="H354" s="915">
        <f t="shared" si="43"/>
        <v>0</v>
      </c>
      <c r="I354" s="708">
        <v>1004</v>
      </c>
      <c r="J354" s="714">
        <f t="shared" si="44"/>
        <v>1004</v>
      </c>
      <c r="K354" s="220"/>
      <c r="L354" s="942"/>
      <c r="M354" s="1100">
        <v>1000</v>
      </c>
      <c r="N354" s="1107"/>
      <c r="O354" s="1082">
        <f t="shared" si="45"/>
        <v>-4</v>
      </c>
      <c r="P354" s="988"/>
      <c r="Q354" s="988"/>
      <c r="R354" s="272"/>
    </row>
    <row r="355" spans="1:18" s="279" customFormat="1" ht="12.75" customHeight="1" outlineLevel="1" thickBot="1" x14ac:dyDescent="0.4">
      <c r="A355" s="229">
        <v>7607</v>
      </c>
      <c r="B355" s="139" t="s">
        <v>485</v>
      </c>
      <c r="C355" s="641">
        <v>2000</v>
      </c>
      <c r="D355" s="640">
        <v>0</v>
      </c>
      <c r="E355" s="782">
        <v>500</v>
      </c>
      <c r="F355" s="810">
        <f>E355</f>
        <v>500</v>
      </c>
      <c r="G355" s="897">
        <v>0</v>
      </c>
      <c r="H355" s="915">
        <f t="shared" si="43"/>
        <v>-500</v>
      </c>
      <c r="I355" s="708">
        <v>0</v>
      </c>
      <c r="J355" s="714">
        <f t="shared" si="44"/>
        <v>0</v>
      </c>
      <c r="K355" s="220"/>
      <c r="L355" s="942" t="str">
        <f>L351</f>
        <v>Did not ask for funding</v>
      </c>
      <c r="M355" s="1100">
        <v>500</v>
      </c>
      <c r="N355" s="1107"/>
      <c r="O355" s="1082">
        <f t="shared" si="45"/>
        <v>500</v>
      </c>
      <c r="P355" s="988"/>
      <c r="Q355" s="988"/>
      <c r="R355" s="272"/>
    </row>
    <row r="356" spans="1:18" s="279" customFormat="1" ht="12.75" hidden="1" customHeight="1" outlineLevel="1" x14ac:dyDescent="0.35">
      <c r="A356" s="229">
        <v>7061</v>
      </c>
      <c r="B356" s="139" t="s">
        <v>893</v>
      </c>
      <c r="C356" s="641">
        <v>0</v>
      </c>
      <c r="D356" s="640">
        <v>0</v>
      </c>
      <c r="E356" s="782">
        <v>0</v>
      </c>
      <c r="F356" s="810">
        <v>0</v>
      </c>
      <c r="G356" s="897"/>
      <c r="H356" s="915">
        <f t="shared" si="43"/>
        <v>0</v>
      </c>
      <c r="I356" s="708">
        <v>0</v>
      </c>
      <c r="J356" s="714">
        <f t="shared" si="44"/>
        <v>0</v>
      </c>
      <c r="K356" s="220"/>
      <c r="L356" s="942" t="str">
        <f>L352</f>
        <v>Does not exist anymore</v>
      </c>
      <c r="M356" s="1100"/>
      <c r="N356" s="1107"/>
      <c r="O356" s="1082">
        <f t="shared" si="45"/>
        <v>0</v>
      </c>
      <c r="P356" s="988"/>
      <c r="Q356" s="988"/>
      <c r="R356" s="272"/>
    </row>
    <row r="357" spans="1:18" s="279" customFormat="1" ht="12.75" customHeight="1" outlineLevel="1" thickBot="1" x14ac:dyDescent="0.4">
      <c r="A357" s="229">
        <v>7091</v>
      </c>
      <c r="B357" s="139" t="s">
        <v>894</v>
      </c>
      <c r="C357" s="641">
        <v>3500</v>
      </c>
      <c r="D357" s="640">
        <v>0</v>
      </c>
      <c r="E357" s="782">
        <v>3500</v>
      </c>
      <c r="F357" s="810">
        <v>4000</v>
      </c>
      <c r="G357" s="810">
        <v>4000</v>
      </c>
      <c r="H357" s="915">
        <f t="shared" si="43"/>
        <v>0</v>
      </c>
      <c r="I357" s="708">
        <v>3764.93</v>
      </c>
      <c r="J357" s="714">
        <f t="shared" si="44"/>
        <v>-235.07000000000016</v>
      </c>
      <c r="K357" s="220"/>
      <c r="L357" s="942"/>
      <c r="M357" s="1100">
        <v>4000</v>
      </c>
      <c r="N357" s="1107"/>
      <c r="O357" s="1082">
        <f t="shared" si="45"/>
        <v>235.07000000000016</v>
      </c>
      <c r="P357" s="988"/>
      <c r="Q357" s="988"/>
      <c r="R357" s="272"/>
    </row>
    <row r="358" spans="1:18" s="279" customFormat="1" ht="12.75" customHeight="1" outlineLevel="1" thickBot="1" x14ac:dyDescent="0.4">
      <c r="A358" s="229">
        <v>7019</v>
      </c>
      <c r="B358" s="139" t="s">
        <v>347</v>
      </c>
      <c r="C358" s="641">
        <v>5900</v>
      </c>
      <c r="D358" s="640">
        <v>0</v>
      </c>
      <c r="E358" s="782">
        <v>4121</v>
      </c>
      <c r="F358" s="810">
        <v>7000</v>
      </c>
      <c r="G358" s="810">
        <v>4121</v>
      </c>
      <c r="H358" s="915">
        <f>+G358-F358</f>
        <v>-2879</v>
      </c>
      <c r="I358" s="708">
        <v>0</v>
      </c>
      <c r="J358" s="714">
        <f t="shared" si="44"/>
        <v>-4121</v>
      </c>
      <c r="K358" s="220"/>
      <c r="L358" s="942" t="s">
        <v>895</v>
      </c>
      <c r="M358" s="1100">
        <v>7000</v>
      </c>
      <c r="N358" s="1107"/>
      <c r="O358" s="1082">
        <f t="shared" si="45"/>
        <v>7000</v>
      </c>
      <c r="P358" s="988"/>
      <c r="Q358" s="988"/>
      <c r="R358" s="272"/>
    </row>
    <row r="359" spans="1:18" s="279" customFormat="1" ht="12.75" hidden="1" customHeight="1" outlineLevel="1" x14ac:dyDescent="0.35">
      <c r="A359" s="229">
        <v>7038</v>
      </c>
      <c r="B359" s="139" t="s">
        <v>366</v>
      </c>
      <c r="C359" s="641">
        <v>0</v>
      </c>
      <c r="D359" s="640">
        <v>0</v>
      </c>
      <c r="E359" s="782">
        <v>0</v>
      </c>
      <c r="F359" s="810">
        <v>0</v>
      </c>
      <c r="G359" s="897"/>
      <c r="H359" s="915">
        <f t="shared" si="43"/>
        <v>0</v>
      </c>
      <c r="I359" s="708">
        <v>0</v>
      </c>
      <c r="J359" s="714">
        <f t="shared" si="44"/>
        <v>0</v>
      </c>
      <c r="K359" s="220"/>
      <c r="L359" s="942" t="str">
        <f>L356</f>
        <v>Does not exist anymore</v>
      </c>
      <c r="M359" s="1100"/>
      <c r="N359" s="1107"/>
      <c r="O359" s="1082">
        <f t="shared" si="45"/>
        <v>0</v>
      </c>
      <c r="P359" s="988"/>
      <c r="Q359" s="988"/>
      <c r="R359" s="272"/>
    </row>
    <row r="360" spans="1:18" s="279" customFormat="1" ht="12.75" customHeight="1" outlineLevel="1" thickBot="1" x14ac:dyDescent="0.4">
      <c r="A360" s="229">
        <v>7146</v>
      </c>
      <c r="B360" s="139" t="s">
        <v>896</v>
      </c>
      <c r="C360" s="641"/>
      <c r="D360" s="640"/>
      <c r="E360" s="782">
        <v>500</v>
      </c>
      <c r="F360" s="810">
        <f>E360</f>
        <v>500</v>
      </c>
      <c r="G360" s="810">
        <v>0</v>
      </c>
      <c r="H360" s="915">
        <f t="shared" si="43"/>
        <v>-500</v>
      </c>
      <c r="I360" s="708">
        <v>0</v>
      </c>
      <c r="J360" s="714">
        <f t="shared" si="44"/>
        <v>0</v>
      </c>
      <c r="K360" s="220"/>
      <c r="L360" s="942" t="s">
        <v>857</v>
      </c>
      <c r="M360" s="1100">
        <v>730</v>
      </c>
      <c r="N360" s="1107"/>
      <c r="O360" s="1082">
        <f t="shared" si="45"/>
        <v>730</v>
      </c>
      <c r="P360" s="988"/>
      <c r="Q360" s="988"/>
      <c r="R360" s="272"/>
    </row>
    <row r="361" spans="1:18" s="279" customFormat="1" ht="12.75" customHeight="1" outlineLevel="1" thickBot="1" x14ac:dyDescent="0.4">
      <c r="A361" s="229">
        <v>7143</v>
      </c>
      <c r="B361" s="139" t="s">
        <v>897</v>
      </c>
      <c r="C361" s="641"/>
      <c r="D361" s="640"/>
      <c r="E361" s="782">
        <v>500</v>
      </c>
      <c r="F361" s="810">
        <v>3500</v>
      </c>
      <c r="G361" s="810">
        <f>F361</f>
        <v>3500</v>
      </c>
      <c r="H361" s="915">
        <f t="shared" si="43"/>
        <v>0</v>
      </c>
      <c r="I361" s="708">
        <v>3500</v>
      </c>
      <c r="J361" s="714">
        <f t="shared" si="44"/>
        <v>0</v>
      </c>
      <c r="K361" s="220"/>
      <c r="L361" s="942"/>
      <c r="M361" s="1100">
        <v>3500</v>
      </c>
      <c r="N361" s="1107"/>
      <c r="O361" s="1082">
        <f t="shared" si="45"/>
        <v>0</v>
      </c>
      <c r="P361" s="988"/>
      <c r="Q361" s="988"/>
      <c r="R361" s="272"/>
    </row>
    <row r="362" spans="1:18" s="279" customFormat="1" ht="12.75" customHeight="1" outlineLevel="1" thickBot="1" x14ac:dyDescent="0.4">
      <c r="A362" s="229">
        <v>7150</v>
      </c>
      <c r="B362" s="139" t="s">
        <v>898</v>
      </c>
      <c r="C362" s="641"/>
      <c r="D362" s="640"/>
      <c r="E362" s="782">
        <v>425</v>
      </c>
      <c r="F362" s="810">
        <v>500</v>
      </c>
      <c r="G362" s="810">
        <v>500</v>
      </c>
      <c r="H362" s="915">
        <f t="shared" si="43"/>
        <v>0</v>
      </c>
      <c r="I362" s="708">
        <v>256</v>
      </c>
      <c r="J362" s="714">
        <f t="shared" si="44"/>
        <v>-244</v>
      </c>
      <c r="K362" s="220"/>
      <c r="L362" s="942"/>
      <c r="M362" s="1100">
        <v>500</v>
      </c>
      <c r="N362" s="1107"/>
      <c r="O362" s="1082">
        <f t="shared" si="45"/>
        <v>244</v>
      </c>
      <c r="P362" s="988"/>
      <c r="Q362" s="988"/>
      <c r="R362" s="272"/>
    </row>
    <row r="363" spans="1:18" s="279" customFormat="1" ht="12.75" customHeight="1" outlineLevel="1" thickBot="1" x14ac:dyDescent="0.4">
      <c r="A363" s="229">
        <v>7145</v>
      </c>
      <c r="B363" s="139" t="s">
        <v>899</v>
      </c>
      <c r="C363" s="641"/>
      <c r="D363" s="640"/>
      <c r="E363" s="782">
        <v>500</v>
      </c>
      <c r="F363" s="810">
        <v>600</v>
      </c>
      <c r="G363" s="810">
        <v>600</v>
      </c>
      <c r="H363" s="915">
        <f t="shared" si="43"/>
        <v>0</v>
      </c>
      <c r="I363" s="736">
        <v>598.83000000000004</v>
      </c>
      <c r="J363" s="714">
        <f t="shared" si="44"/>
        <v>-1.1699999999999591</v>
      </c>
      <c r="K363" s="220"/>
      <c r="L363" s="942"/>
      <c r="M363" s="1101">
        <v>600</v>
      </c>
      <c r="N363" s="1110"/>
      <c r="O363" s="1082">
        <f t="shared" si="45"/>
        <v>1.1699999999999591</v>
      </c>
      <c r="P363" s="988"/>
      <c r="Q363" s="988"/>
      <c r="R363" s="272"/>
    </row>
    <row r="364" spans="1:18" s="279" customFormat="1" ht="12.75" customHeight="1" outlineLevel="1" thickBot="1" x14ac:dyDescent="0.4">
      <c r="A364" s="229">
        <v>7126</v>
      </c>
      <c r="B364" s="139" t="s">
        <v>900</v>
      </c>
      <c r="C364" s="641">
        <v>6800</v>
      </c>
      <c r="D364" s="640">
        <v>0</v>
      </c>
      <c r="E364" s="782">
        <v>9040</v>
      </c>
      <c r="F364" s="810">
        <v>9040</v>
      </c>
      <c r="G364" s="897">
        <v>6000</v>
      </c>
      <c r="H364" s="915">
        <f t="shared" si="43"/>
        <v>-3040</v>
      </c>
      <c r="I364" s="737">
        <v>8679.73</v>
      </c>
      <c r="J364" s="714">
        <f t="shared" si="44"/>
        <v>2679.7299999999996</v>
      </c>
      <c r="K364" s="220"/>
      <c r="L364" s="942" t="s">
        <v>901</v>
      </c>
      <c r="M364" s="1102">
        <v>9000</v>
      </c>
      <c r="N364" s="1078"/>
      <c r="O364" s="1082">
        <f t="shared" si="45"/>
        <v>320.27000000000044</v>
      </c>
      <c r="P364" s="988"/>
      <c r="Q364" s="988"/>
      <c r="R364" s="272"/>
    </row>
    <row r="365" spans="1:18" s="279" customFormat="1" ht="12.75" hidden="1" customHeight="1" outlineLevel="1" x14ac:dyDescent="0.35">
      <c r="A365" s="229">
        <v>7084</v>
      </c>
      <c r="B365" s="139" t="s">
        <v>412</v>
      </c>
      <c r="C365" s="641">
        <v>2200</v>
      </c>
      <c r="D365" s="640">
        <v>0</v>
      </c>
      <c r="E365" s="782">
        <v>0</v>
      </c>
      <c r="F365" s="810">
        <v>0</v>
      </c>
      <c r="G365" s="897"/>
      <c r="H365" s="915">
        <f t="shared" ref="H365:H432" si="46">+G365-F365</f>
        <v>0</v>
      </c>
      <c r="I365" s="708">
        <f>F365</f>
        <v>0</v>
      </c>
      <c r="J365" s="714">
        <f t="shared" ref="J365:J432" si="47">+I365-G365</f>
        <v>0</v>
      </c>
      <c r="K365" s="220"/>
      <c r="L365" s="942" t="str">
        <f>L359</f>
        <v>Does not exist anymore</v>
      </c>
      <c r="M365" s="1100"/>
      <c r="N365" s="1107"/>
      <c r="O365" s="1082">
        <f t="shared" si="45"/>
        <v>0</v>
      </c>
      <c r="P365" s="988"/>
      <c r="Q365" s="988"/>
      <c r="R365" s="272"/>
    </row>
    <row r="366" spans="1:18" s="279" customFormat="1" ht="12.75" customHeight="1" outlineLevel="1" thickBot="1" x14ac:dyDescent="0.4">
      <c r="A366" s="229">
        <v>7017</v>
      </c>
      <c r="B366" s="139" t="s">
        <v>902</v>
      </c>
      <c r="C366" s="641"/>
      <c r="D366" s="640"/>
      <c r="E366" s="782">
        <v>3700</v>
      </c>
      <c r="F366" s="810">
        <f>E366</f>
        <v>3700</v>
      </c>
      <c r="G366" s="810">
        <v>3000</v>
      </c>
      <c r="H366" s="915">
        <f t="shared" si="46"/>
        <v>-700</v>
      </c>
      <c r="I366" s="708">
        <v>3000</v>
      </c>
      <c r="J366" s="714">
        <f t="shared" si="47"/>
        <v>0</v>
      </c>
      <c r="K366" s="220"/>
      <c r="L366" s="942" t="s">
        <v>903</v>
      </c>
      <c r="M366" s="1100">
        <v>3000</v>
      </c>
      <c r="N366" s="1107"/>
      <c r="O366" s="1082">
        <f t="shared" ref="O366:O433" si="48">M366-I366</f>
        <v>0</v>
      </c>
      <c r="P366" s="988" t="s">
        <v>904</v>
      </c>
      <c r="Q366" s="988"/>
      <c r="R366" s="272"/>
    </row>
    <row r="367" spans="1:18" s="279" customFormat="1" ht="12.75" customHeight="1" outlineLevel="1" thickBot="1" x14ac:dyDescent="0.4">
      <c r="A367" s="229">
        <v>7105</v>
      </c>
      <c r="B367" s="139" t="s">
        <v>905</v>
      </c>
      <c r="C367" s="641">
        <v>3000</v>
      </c>
      <c r="D367" s="640">
        <v>0</v>
      </c>
      <c r="E367" s="782">
        <v>2300</v>
      </c>
      <c r="F367" s="810">
        <f>E367</f>
        <v>2300</v>
      </c>
      <c r="G367" s="897">
        <v>1500</v>
      </c>
      <c r="H367" s="915">
        <f t="shared" si="46"/>
        <v>-800</v>
      </c>
      <c r="I367" s="708">
        <v>4918</v>
      </c>
      <c r="J367" s="714">
        <f t="shared" si="47"/>
        <v>3418</v>
      </c>
      <c r="K367" s="220"/>
      <c r="L367" s="942"/>
      <c r="M367" s="1100">
        <v>6260</v>
      </c>
      <c r="N367" s="1107"/>
      <c r="O367" s="1082">
        <f t="shared" si="48"/>
        <v>1342</v>
      </c>
      <c r="P367" s="988"/>
      <c r="Q367" s="988"/>
      <c r="R367" s="272"/>
    </row>
    <row r="368" spans="1:18" s="279" customFormat="1" ht="12.75" hidden="1" customHeight="1" outlineLevel="1" x14ac:dyDescent="0.35">
      <c r="A368" s="229">
        <v>7078</v>
      </c>
      <c r="B368" s="139" t="s">
        <v>406</v>
      </c>
      <c r="C368" s="641">
        <v>0</v>
      </c>
      <c r="D368" s="640">
        <v>0</v>
      </c>
      <c r="E368" s="782">
        <v>0</v>
      </c>
      <c r="F368" s="810">
        <v>0</v>
      </c>
      <c r="G368" s="897"/>
      <c r="H368" s="915">
        <f t="shared" si="46"/>
        <v>0</v>
      </c>
      <c r="I368" s="708">
        <v>0</v>
      </c>
      <c r="J368" s="714">
        <f t="shared" si="47"/>
        <v>0</v>
      </c>
      <c r="K368" s="220"/>
      <c r="L368" s="942" t="str">
        <f>L365</f>
        <v>Does not exist anymore</v>
      </c>
      <c r="M368" s="1100"/>
      <c r="N368" s="1107"/>
      <c r="O368" s="1082">
        <f t="shared" si="48"/>
        <v>0</v>
      </c>
      <c r="P368" s="988"/>
      <c r="Q368" s="988"/>
      <c r="R368" s="272"/>
    </row>
    <row r="369" spans="1:18" s="279" customFormat="1" ht="12.75" customHeight="1" outlineLevel="1" thickBot="1" x14ac:dyDescent="0.4">
      <c r="A369" s="229">
        <v>7024</v>
      </c>
      <c r="B369" s="139" t="s">
        <v>906</v>
      </c>
      <c r="C369" s="641">
        <v>4000</v>
      </c>
      <c r="D369" s="640">
        <v>0</v>
      </c>
      <c r="E369" s="782">
        <v>500</v>
      </c>
      <c r="F369" s="810">
        <v>9000</v>
      </c>
      <c r="G369" s="810">
        <v>9000</v>
      </c>
      <c r="H369" s="915">
        <f t="shared" si="46"/>
        <v>0</v>
      </c>
      <c r="I369" s="737">
        <v>9000</v>
      </c>
      <c r="J369" s="714">
        <f t="shared" si="47"/>
        <v>0</v>
      </c>
      <c r="K369" s="220"/>
      <c r="L369" s="942"/>
      <c r="M369" s="1102">
        <v>9000</v>
      </c>
      <c r="N369" s="1078"/>
      <c r="O369" s="1082">
        <f t="shared" si="48"/>
        <v>0</v>
      </c>
      <c r="P369" s="988"/>
      <c r="Q369" s="988"/>
      <c r="R369" s="272"/>
    </row>
    <row r="370" spans="1:18" s="279" customFormat="1" ht="12.75" hidden="1" customHeight="1" outlineLevel="1" x14ac:dyDescent="0.35">
      <c r="A370" s="229">
        <v>7093</v>
      </c>
      <c r="B370" s="139" t="s">
        <v>420</v>
      </c>
      <c r="C370" s="641">
        <v>0</v>
      </c>
      <c r="D370" s="640">
        <v>0</v>
      </c>
      <c r="E370" s="782">
        <v>0</v>
      </c>
      <c r="F370" s="810">
        <v>0</v>
      </c>
      <c r="G370" s="897"/>
      <c r="H370" s="915">
        <f t="shared" si="46"/>
        <v>0</v>
      </c>
      <c r="I370" s="708">
        <v>0</v>
      </c>
      <c r="J370" s="714">
        <f t="shared" si="47"/>
        <v>0</v>
      </c>
      <c r="K370" s="220"/>
      <c r="L370" s="942" t="str">
        <f>L368</f>
        <v>Does not exist anymore</v>
      </c>
      <c r="M370" s="1100"/>
      <c r="N370" s="1107"/>
      <c r="O370" s="1082">
        <f t="shared" si="48"/>
        <v>0</v>
      </c>
      <c r="P370" s="988"/>
      <c r="Q370" s="988"/>
      <c r="R370" s="272"/>
    </row>
    <row r="371" spans="1:18" s="279" customFormat="1" ht="12.75" customHeight="1" outlineLevel="1" thickBot="1" x14ac:dyDescent="0.4">
      <c r="A371" s="265">
        <v>7169</v>
      </c>
      <c r="B371" s="139" t="s">
        <v>907</v>
      </c>
      <c r="C371" s="641"/>
      <c r="D371" s="640"/>
      <c r="E371" s="782"/>
      <c r="F371" s="810"/>
      <c r="G371" s="897"/>
      <c r="H371" s="915"/>
      <c r="I371" s="708"/>
      <c r="J371" s="714"/>
      <c r="K371" s="220"/>
      <c r="L371" s="942"/>
      <c r="M371" s="1100">
        <v>750</v>
      </c>
      <c r="N371" s="1107"/>
      <c r="O371" s="1082"/>
      <c r="P371" s="988"/>
      <c r="Q371" s="988"/>
      <c r="R371" s="272"/>
    </row>
    <row r="372" spans="1:18" s="279" customFormat="1" ht="12.75" customHeight="1" outlineLevel="1" thickBot="1" x14ac:dyDescent="0.4">
      <c r="A372" s="229">
        <v>7138</v>
      </c>
      <c r="B372" s="139" t="s">
        <v>908</v>
      </c>
      <c r="C372" s="641"/>
      <c r="D372" s="640"/>
      <c r="E372" s="782">
        <v>1000</v>
      </c>
      <c r="F372" s="810">
        <v>1000</v>
      </c>
      <c r="G372" s="897">
        <f>I372</f>
        <v>2100</v>
      </c>
      <c r="H372" s="915">
        <f t="shared" si="46"/>
        <v>1100</v>
      </c>
      <c r="I372" s="708">
        <v>2100</v>
      </c>
      <c r="J372" s="714">
        <f t="shared" si="47"/>
        <v>0</v>
      </c>
      <c r="K372" s="220"/>
      <c r="L372" s="942"/>
      <c r="M372" s="1100">
        <v>1000</v>
      </c>
      <c r="N372" s="1107"/>
      <c r="O372" s="1082">
        <f t="shared" si="48"/>
        <v>-1100</v>
      </c>
      <c r="P372" s="988"/>
      <c r="Q372" s="988"/>
      <c r="R372" s="272"/>
    </row>
    <row r="373" spans="1:18" s="279" customFormat="1" ht="12.75" customHeight="1" outlineLevel="1" thickBot="1" x14ac:dyDescent="0.4">
      <c r="A373" s="229">
        <v>7021</v>
      </c>
      <c r="B373" s="139" t="s">
        <v>349</v>
      </c>
      <c r="C373" s="641">
        <v>1000</v>
      </c>
      <c r="D373" s="640">
        <v>0</v>
      </c>
      <c r="E373" s="782">
        <v>1050</v>
      </c>
      <c r="F373" s="810">
        <v>2000</v>
      </c>
      <c r="G373" s="810">
        <f>F373</f>
        <v>2000</v>
      </c>
      <c r="H373" s="915">
        <f t="shared" si="46"/>
        <v>0</v>
      </c>
      <c r="I373" s="736">
        <v>1769.95</v>
      </c>
      <c r="J373" s="714">
        <f t="shared" si="47"/>
        <v>-230.04999999999995</v>
      </c>
      <c r="K373" s="220"/>
      <c r="L373" s="942"/>
      <c r="M373" s="1101">
        <v>2000</v>
      </c>
      <c r="N373" s="1110"/>
      <c r="O373" s="1082">
        <f t="shared" si="48"/>
        <v>230.04999999999995</v>
      </c>
      <c r="P373" s="988"/>
      <c r="Q373" s="988"/>
      <c r="R373" s="272"/>
    </row>
    <row r="374" spans="1:18" s="279" customFormat="1" ht="12.75" customHeight="1" outlineLevel="1" thickBot="1" x14ac:dyDescent="0.4">
      <c r="A374" s="229">
        <v>7059</v>
      </c>
      <c r="B374" s="139" t="s">
        <v>909</v>
      </c>
      <c r="C374" s="641">
        <v>0</v>
      </c>
      <c r="D374" s="640">
        <v>0</v>
      </c>
      <c r="E374" s="782">
        <v>0</v>
      </c>
      <c r="F374" s="810">
        <v>0</v>
      </c>
      <c r="G374" s="897">
        <v>0</v>
      </c>
      <c r="H374" s="915">
        <f t="shared" si="46"/>
        <v>0</v>
      </c>
      <c r="I374" s="708">
        <v>0</v>
      </c>
      <c r="J374" s="714">
        <f t="shared" si="47"/>
        <v>0</v>
      </c>
      <c r="K374" s="220"/>
      <c r="L374" s="942"/>
      <c r="M374" s="1100"/>
      <c r="N374" s="1107"/>
      <c r="O374" s="1082">
        <f t="shared" si="48"/>
        <v>0</v>
      </c>
      <c r="P374" s="988"/>
      <c r="Q374" s="988"/>
      <c r="R374" s="272"/>
    </row>
    <row r="375" spans="1:18" s="279" customFormat="1" ht="12.75" customHeight="1" outlineLevel="1" thickBot="1" x14ac:dyDescent="0.4">
      <c r="A375" s="229">
        <v>7161</v>
      </c>
      <c r="B375" s="139" t="s">
        <v>910</v>
      </c>
      <c r="C375" s="641"/>
      <c r="D375" s="640">
        <v>0</v>
      </c>
      <c r="E375" s="782">
        <v>0</v>
      </c>
      <c r="F375" s="810">
        <v>0</v>
      </c>
      <c r="G375" s="897">
        <v>0</v>
      </c>
      <c r="H375" s="915">
        <f t="shared" si="46"/>
        <v>0</v>
      </c>
      <c r="I375" s="708">
        <v>0</v>
      </c>
      <c r="J375" s="714">
        <f t="shared" si="47"/>
        <v>0</v>
      </c>
      <c r="K375" s="220"/>
      <c r="L375" s="942" t="str">
        <f>L378</f>
        <v>Budget approval still pending</v>
      </c>
      <c r="M375" s="1100"/>
      <c r="N375" s="1107"/>
      <c r="O375" s="1082">
        <f t="shared" si="48"/>
        <v>0</v>
      </c>
      <c r="P375" s="988"/>
      <c r="Q375" s="988"/>
      <c r="R375" s="272"/>
    </row>
    <row r="376" spans="1:18" s="279" customFormat="1" ht="12.75" customHeight="1" outlineLevel="1" thickBot="1" x14ac:dyDescent="0.4">
      <c r="A376" s="229">
        <v>7170</v>
      </c>
      <c r="B376" s="139" t="s">
        <v>911</v>
      </c>
      <c r="C376" s="641"/>
      <c r="D376" s="640"/>
      <c r="E376" s="782"/>
      <c r="F376" s="810"/>
      <c r="G376" s="897"/>
      <c r="H376" s="915"/>
      <c r="I376" s="708"/>
      <c r="J376" s="714"/>
      <c r="K376" s="220"/>
      <c r="L376" s="942"/>
      <c r="M376" s="1100">
        <v>750</v>
      </c>
      <c r="N376" s="1107"/>
      <c r="O376" s="1082"/>
      <c r="P376" s="988"/>
      <c r="Q376" s="988"/>
      <c r="R376" s="272"/>
    </row>
    <row r="377" spans="1:18" s="279" customFormat="1" ht="12.75" customHeight="1" outlineLevel="1" thickBot="1" x14ac:dyDescent="0.4">
      <c r="A377" s="229">
        <v>7068</v>
      </c>
      <c r="B377" s="139" t="s">
        <v>396</v>
      </c>
      <c r="C377" s="641">
        <v>3500</v>
      </c>
      <c r="D377" s="640">
        <v>0</v>
      </c>
      <c r="E377" s="782">
        <v>3300</v>
      </c>
      <c r="F377" s="810">
        <v>3500</v>
      </c>
      <c r="G377" s="810">
        <v>3000</v>
      </c>
      <c r="H377" s="915">
        <f t="shared" si="46"/>
        <v>-500</v>
      </c>
      <c r="I377" s="708">
        <v>2888.06</v>
      </c>
      <c r="J377" s="714">
        <f t="shared" si="47"/>
        <v>-111.94000000000005</v>
      </c>
      <c r="K377" s="220"/>
      <c r="L377" s="942"/>
      <c r="M377" s="1100">
        <v>3500</v>
      </c>
      <c r="N377" s="1107"/>
      <c r="O377" s="1082">
        <f t="shared" si="48"/>
        <v>611.94000000000005</v>
      </c>
      <c r="P377" s="988"/>
      <c r="Q377" s="988"/>
      <c r="R377" s="272"/>
    </row>
    <row r="378" spans="1:18" s="279" customFormat="1" ht="12.75" customHeight="1" outlineLevel="1" thickBot="1" x14ac:dyDescent="0.4">
      <c r="A378" s="229">
        <v>7162</v>
      </c>
      <c r="B378" s="139" t="s">
        <v>912</v>
      </c>
      <c r="C378" s="641"/>
      <c r="D378" s="640">
        <v>0</v>
      </c>
      <c r="E378" s="782">
        <v>0</v>
      </c>
      <c r="F378" s="810">
        <v>0</v>
      </c>
      <c r="G378" s="897">
        <v>0</v>
      </c>
      <c r="H378" s="915">
        <f t="shared" si="46"/>
        <v>0</v>
      </c>
      <c r="I378" s="708">
        <v>500</v>
      </c>
      <c r="J378" s="714">
        <f t="shared" si="47"/>
        <v>500</v>
      </c>
      <c r="K378" s="220"/>
      <c r="L378" s="942" t="str">
        <f>L317</f>
        <v>Budget approval still pending</v>
      </c>
      <c r="M378" s="1100">
        <v>1000</v>
      </c>
      <c r="N378" s="1107"/>
      <c r="O378" s="1082">
        <f t="shared" si="48"/>
        <v>500</v>
      </c>
      <c r="P378" s="988"/>
      <c r="Q378" s="988"/>
      <c r="R378" s="272"/>
    </row>
    <row r="379" spans="1:18" s="279" customFormat="1" ht="12.75" customHeight="1" outlineLevel="1" thickBot="1" x14ac:dyDescent="0.4">
      <c r="A379" s="229">
        <v>7125</v>
      </c>
      <c r="B379" s="139" t="s">
        <v>913</v>
      </c>
      <c r="C379" s="641">
        <v>2500</v>
      </c>
      <c r="D379" s="640">
        <v>0</v>
      </c>
      <c r="E379" s="782">
        <v>1700</v>
      </c>
      <c r="F379" s="810">
        <v>0</v>
      </c>
      <c r="G379" s="897">
        <v>0</v>
      </c>
      <c r="H379" s="915">
        <f t="shared" si="46"/>
        <v>0</v>
      </c>
      <c r="I379" s="736">
        <v>460</v>
      </c>
      <c r="J379" s="714">
        <f t="shared" si="47"/>
        <v>460</v>
      </c>
      <c r="K379" s="220"/>
      <c r="L379" s="942" t="str">
        <f>L355</f>
        <v>Did not ask for funding</v>
      </c>
      <c r="M379" s="1101">
        <v>1700</v>
      </c>
      <c r="N379" s="1110"/>
      <c r="O379" s="1082">
        <f t="shared" si="48"/>
        <v>1240</v>
      </c>
      <c r="P379" s="988"/>
      <c r="Q379" s="988"/>
      <c r="R379" s="272"/>
    </row>
    <row r="380" spans="1:18" s="279" customFormat="1" ht="12.75" customHeight="1" outlineLevel="1" thickBot="1" x14ac:dyDescent="0.4">
      <c r="A380" s="229">
        <v>7122</v>
      </c>
      <c r="B380" s="139" t="s">
        <v>448</v>
      </c>
      <c r="C380" s="641">
        <v>1000</v>
      </c>
      <c r="D380" s="640">
        <v>0</v>
      </c>
      <c r="E380" s="782">
        <v>2500</v>
      </c>
      <c r="F380" s="810">
        <v>0</v>
      </c>
      <c r="G380" s="897">
        <v>0</v>
      </c>
      <c r="H380" s="915">
        <f t="shared" si="46"/>
        <v>0</v>
      </c>
      <c r="I380" s="708">
        <v>135</v>
      </c>
      <c r="J380" s="714">
        <f t="shared" si="47"/>
        <v>135</v>
      </c>
      <c r="K380" s="220"/>
      <c r="L380" s="942" t="str">
        <f>L379</f>
        <v>Did not ask for funding</v>
      </c>
      <c r="M380" s="1100">
        <v>2500</v>
      </c>
      <c r="N380" s="1107"/>
      <c r="O380" s="1082">
        <f t="shared" si="48"/>
        <v>2365</v>
      </c>
      <c r="P380" s="988"/>
      <c r="Q380" s="988"/>
      <c r="R380" s="272"/>
    </row>
    <row r="381" spans="1:18" s="279" customFormat="1" ht="12.75" customHeight="1" outlineLevel="1" thickBot="1" x14ac:dyDescent="0.4">
      <c r="A381" s="229">
        <v>7040</v>
      </c>
      <c r="B381" s="139" t="s">
        <v>368</v>
      </c>
      <c r="C381" s="641">
        <v>2000</v>
      </c>
      <c r="D381" s="640">
        <v>0</v>
      </c>
      <c r="E381" s="782">
        <v>1500</v>
      </c>
      <c r="F381" s="810">
        <v>0</v>
      </c>
      <c r="G381" s="897">
        <v>0</v>
      </c>
      <c r="H381" s="915">
        <f t="shared" si="46"/>
        <v>0</v>
      </c>
      <c r="I381" s="708">
        <v>0</v>
      </c>
      <c r="J381" s="714">
        <f t="shared" si="47"/>
        <v>0</v>
      </c>
      <c r="K381" s="220"/>
      <c r="L381" s="942" t="str">
        <f>L380</f>
        <v>Did not ask for funding</v>
      </c>
      <c r="M381" s="1100">
        <v>1500</v>
      </c>
      <c r="N381" s="1107"/>
      <c r="O381" s="1082">
        <f t="shared" si="48"/>
        <v>1500</v>
      </c>
      <c r="P381" s="988"/>
      <c r="Q381" s="988"/>
      <c r="R381" s="272"/>
    </row>
    <row r="382" spans="1:18" s="279" customFormat="1" ht="12.75" customHeight="1" outlineLevel="1" thickBot="1" x14ac:dyDescent="0.4">
      <c r="A382" s="229">
        <v>7163</v>
      </c>
      <c r="B382" s="139" t="s">
        <v>914</v>
      </c>
      <c r="C382" s="641"/>
      <c r="D382" s="640">
        <v>0</v>
      </c>
      <c r="E382" s="640">
        <v>0</v>
      </c>
      <c r="F382" s="810">
        <v>2000</v>
      </c>
      <c r="G382" s="897">
        <f>F382</f>
        <v>2000</v>
      </c>
      <c r="H382" s="915">
        <f t="shared" si="46"/>
        <v>0</v>
      </c>
      <c r="I382" s="708"/>
      <c r="J382" s="714">
        <f t="shared" si="47"/>
        <v>-2000</v>
      </c>
      <c r="K382" s="220"/>
      <c r="L382" s="942" t="s">
        <v>915</v>
      </c>
      <c r="M382" s="1100"/>
      <c r="N382" s="1107"/>
      <c r="O382" s="1082">
        <f t="shared" si="48"/>
        <v>0</v>
      </c>
      <c r="P382" s="988"/>
      <c r="Q382" s="988"/>
      <c r="R382" s="272"/>
    </row>
    <row r="383" spans="1:18" s="279" customFormat="1" ht="12.75" customHeight="1" outlineLevel="1" thickBot="1" x14ac:dyDescent="0.4">
      <c r="A383" s="229">
        <v>7600</v>
      </c>
      <c r="B383" s="139" t="s">
        <v>482</v>
      </c>
      <c r="C383" s="641">
        <v>3200</v>
      </c>
      <c r="D383" s="640">
        <v>0</v>
      </c>
      <c r="E383" s="782">
        <v>2000</v>
      </c>
      <c r="F383" s="810">
        <v>0</v>
      </c>
      <c r="G383" s="897">
        <v>0</v>
      </c>
      <c r="H383" s="915">
        <f t="shared" si="46"/>
        <v>0</v>
      </c>
      <c r="I383" s="708">
        <v>0</v>
      </c>
      <c r="J383" s="714">
        <f t="shared" si="47"/>
        <v>0</v>
      </c>
      <c r="K383" s="220"/>
      <c r="L383" s="942" t="str">
        <f>L381</f>
        <v>Did not ask for funding</v>
      </c>
      <c r="M383" s="1100"/>
      <c r="N383" s="1107"/>
      <c r="O383" s="1082">
        <f t="shared" si="48"/>
        <v>0</v>
      </c>
      <c r="P383" s="988"/>
      <c r="Q383" s="988"/>
      <c r="R383" s="272"/>
    </row>
    <row r="384" spans="1:18" s="279" customFormat="1" ht="12.75" customHeight="1" outlineLevel="1" thickBot="1" x14ac:dyDescent="0.4">
      <c r="A384" s="229">
        <v>7134</v>
      </c>
      <c r="B384" s="139" t="s">
        <v>916</v>
      </c>
      <c r="C384" s="641"/>
      <c r="D384" s="640"/>
      <c r="E384" s="782">
        <v>470</v>
      </c>
      <c r="F384" s="810">
        <f>E384</f>
        <v>470</v>
      </c>
      <c r="G384" s="897">
        <v>0</v>
      </c>
      <c r="H384" s="915">
        <f t="shared" si="46"/>
        <v>-470</v>
      </c>
      <c r="I384" s="708">
        <v>0</v>
      </c>
      <c r="J384" s="714">
        <f t="shared" si="47"/>
        <v>0</v>
      </c>
      <c r="K384" s="220"/>
      <c r="L384" s="942" t="s">
        <v>917</v>
      </c>
      <c r="M384" s="1100"/>
      <c r="N384" s="1107"/>
      <c r="O384" s="1082">
        <f t="shared" si="48"/>
        <v>0</v>
      </c>
      <c r="P384" s="988"/>
      <c r="Q384" s="988"/>
      <c r="R384" s="272"/>
    </row>
    <row r="385" spans="1:18" s="279" customFormat="1" ht="12.75" customHeight="1" outlineLevel="1" thickBot="1" x14ac:dyDescent="0.4">
      <c r="A385" s="229">
        <v>7088</v>
      </c>
      <c r="B385" s="139" t="s">
        <v>918</v>
      </c>
      <c r="C385" s="641">
        <v>4500</v>
      </c>
      <c r="D385" s="640">
        <v>0</v>
      </c>
      <c r="E385" s="782">
        <v>4000</v>
      </c>
      <c r="F385" s="810">
        <v>4500</v>
      </c>
      <c r="G385" s="810">
        <v>3000</v>
      </c>
      <c r="H385" s="915">
        <f t="shared" si="46"/>
        <v>-1500</v>
      </c>
      <c r="I385" s="708">
        <v>3089</v>
      </c>
      <c r="J385" s="714">
        <f t="shared" si="47"/>
        <v>89</v>
      </c>
      <c r="K385" s="220"/>
      <c r="L385" s="942"/>
      <c r="M385" s="1100">
        <v>4500</v>
      </c>
      <c r="N385" s="1107"/>
      <c r="O385" s="1082">
        <f t="shared" si="48"/>
        <v>1411</v>
      </c>
      <c r="P385" s="988"/>
      <c r="Q385" s="988"/>
      <c r="R385" s="272"/>
    </row>
    <row r="386" spans="1:18" s="279" customFormat="1" ht="12.75" hidden="1" customHeight="1" outlineLevel="1" x14ac:dyDescent="0.35">
      <c r="A386" s="229">
        <v>7604</v>
      </c>
      <c r="B386" s="139" t="s">
        <v>919</v>
      </c>
      <c r="C386" s="641">
        <v>0</v>
      </c>
      <c r="D386" s="640">
        <v>0</v>
      </c>
      <c r="E386" s="782">
        <v>0</v>
      </c>
      <c r="F386" s="810">
        <v>0</v>
      </c>
      <c r="G386" s="897">
        <v>0</v>
      </c>
      <c r="H386" s="915">
        <f t="shared" si="46"/>
        <v>0</v>
      </c>
      <c r="I386" s="708">
        <v>0</v>
      </c>
      <c r="J386" s="714">
        <f t="shared" si="47"/>
        <v>0</v>
      </c>
      <c r="K386" s="220"/>
      <c r="L386" s="942" t="s">
        <v>920</v>
      </c>
      <c r="M386" s="1100"/>
      <c r="N386" s="1107"/>
      <c r="O386" s="1082">
        <f t="shared" si="48"/>
        <v>0</v>
      </c>
      <c r="P386" s="988"/>
      <c r="Q386" s="988"/>
      <c r="R386" s="272"/>
    </row>
    <row r="387" spans="1:18" s="279" customFormat="1" ht="12.75" customHeight="1" outlineLevel="1" thickBot="1" x14ac:dyDescent="0.4">
      <c r="A387" s="229">
        <v>7003</v>
      </c>
      <c r="B387" s="139" t="s">
        <v>921</v>
      </c>
      <c r="C387" s="641">
        <v>10000</v>
      </c>
      <c r="D387" s="640">
        <v>0</v>
      </c>
      <c r="E387" s="782">
        <v>10100</v>
      </c>
      <c r="F387" s="810">
        <v>5000</v>
      </c>
      <c r="G387" s="897">
        <v>0</v>
      </c>
      <c r="H387" s="915">
        <f t="shared" si="46"/>
        <v>-5000</v>
      </c>
      <c r="I387" s="737">
        <v>2209</v>
      </c>
      <c r="J387" s="714">
        <f>+I387-G387</f>
        <v>2209</v>
      </c>
      <c r="K387" s="220"/>
      <c r="L387" s="942" t="s">
        <v>922</v>
      </c>
      <c r="M387" s="1102">
        <v>3000</v>
      </c>
      <c r="N387" s="1078"/>
      <c r="O387" s="1082">
        <f t="shared" si="48"/>
        <v>791</v>
      </c>
      <c r="P387" s="988"/>
      <c r="Q387" s="988"/>
      <c r="R387" s="272"/>
    </row>
    <row r="388" spans="1:18" s="279" customFormat="1" ht="12.75" hidden="1" customHeight="1" outlineLevel="1" x14ac:dyDescent="0.35">
      <c r="A388" s="229">
        <v>7103</v>
      </c>
      <c r="B388" s="139" t="s">
        <v>430</v>
      </c>
      <c r="C388" s="641">
        <v>1180</v>
      </c>
      <c r="D388" s="640">
        <v>0</v>
      </c>
      <c r="E388" s="782">
        <v>0</v>
      </c>
      <c r="F388" s="810">
        <v>0</v>
      </c>
      <c r="G388" s="897"/>
      <c r="H388" s="915">
        <f t="shared" si="46"/>
        <v>0</v>
      </c>
      <c r="I388" s="708">
        <v>0</v>
      </c>
      <c r="J388" s="714">
        <f t="shared" si="47"/>
        <v>0</v>
      </c>
      <c r="K388" s="220"/>
      <c r="L388" s="942" t="str">
        <f>L370</f>
        <v>Does not exist anymore</v>
      </c>
      <c r="M388" s="1100"/>
      <c r="N388" s="1107"/>
      <c r="O388" s="1082">
        <f t="shared" si="48"/>
        <v>0</v>
      </c>
      <c r="P388" s="988"/>
      <c r="Q388" s="988"/>
      <c r="R388" s="272"/>
    </row>
    <row r="389" spans="1:18" s="279" customFormat="1" ht="12.75" customHeight="1" outlineLevel="1" thickBot="1" x14ac:dyDescent="0.4">
      <c r="A389" s="229">
        <v>7166</v>
      </c>
      <c r="B389" s="139" t="s">
        <v>923</v>
      </c>
      <c r="C389" s="641"/>
      <c r="D389" s="640"/>
      <c r="E389" s="782"/>
      <c r="F389" s="810"/>
      <c r="G389" s="897"/>
      <c r="H389" s="915"/>
      <c r="I389" s="708">
        <v>500</v>
      </c>
      <c r="J389" s="714">
        <f t="shared" si="47"/>
        <v>500</v>
      </c>
      <c r="K389" s="220"/>
      <c r="L389" s="942"/>
      <c r="M389" s="1100">
        <v>1500</v>
      </c>
      <c r="N389" s="1107"/>
      <c r="O389" s="1082">
        <f t="shared" si="48"/>
        <v>1000</v>
      </c>
      <c r="P389" s="988"/>
      <c r="Q389" s="988"/>
      <c r="R389" s="272"/>
    </row>
    <row r="390" spans="1:18" s="279" customFormat="1" ht="12.75" customHeight="1" outlineLevel="1" thickBot="1" x14ac:dyDescent="0.4">
      <c r="A390" s="229">
        <v>7469</v>
      </c>
      <c r="B390" s="139" t="s">
        <v>476</v>
      </c>
      <c r="C390" s="641">
        <v>0</v>
      </c>
      <c r="D390" s="640">
        <v>0</v>
      </c>
      <c r="E390" s="782">
        <v>305</v>
      </c>
      <c r="F390" s="810">
        <f>E390</f>
        <v>305</v>
      </c>
      <c r="G390" s="897">
        <v>0</v>
      </c>
      <c r="H390" s="915">
        <f t="shared" si="46"/>
        <v>-305</v>
      </c>
      <c r="I390" s="708"/>
      <c r="J390" s="714">
        <f t="shared" si="47"/>
        <v>0</v>
      </c>
      <c r="K390" s="220"/>
      <c r="L390" s="942" t="str">
        <f>L383</f>
        <v>Did not ask for funding</v>
      </c>
      <c r="M390" s="1100">
        <v>300</v>
      </c>
      <c r="N390" s="1107"/>
      <c r="O390" s="1082">
        <f t="shared" si="48"/>
        <v>300</v>
      </c>
      <c r="P390" s="988"/>
      <c r="Q390" s="988"/>
      <c r="R390" s="272"/>
    </row>
    <row r="391" spans="1:18" s="279" customFormat="1" ht="12.75" customHeight="1" outlineLevel="1" thickBot="1" x14ac:dyDescent="0.4">
      <c r="A391" s="229">
        <v>7023</v>
      </c>
      <c r="B391" s="139" t="s">
        <v>351</v>
      </c>
      <c r="C391" s="641">
        <v>3500</v>
      </c>
      <c r="D391" s="640">
        <v>0</v>
      </c>
      <c r="E391" s="782">
        <v>2700</v>
      </c>
      <c r="F391" s="810">
        <v>0</v>
      </c>
      <c r="G391" s="897">
        <v>0</v>
      </c>
      <c r="H391" s="915">
        <f t="shared" si="46"/>
        <v>0</v>
      </c>
      <c r="I391" s="708">
        <v>1865</v>
      </c>
      <c r="J391" s="714">
        <f t="shared" si="47"/>
        <v>1865</v>
      </c>
      <c r="K391" s="220"/>
      <c r="L391" s="942" t="str">
        <f>L390</f>
        <v>Did not ask for funding</v>
      </c>
      <c r="M391" s="1100">
        <v>2700</v>
      </c>
      <c r="N391" s="1107"/>
      <c r="O391" s="1082">
        <f t="shared" si="48"/>
        <v>835</v>
      </c>
      <c r="P391" s="988"/>
      <c r="Q391" s="988"/>
      <c r="R391" s="272"/>
    </row>
    <row r="392" spans="1:18" s="279" customFormat="1" ht="12.75" customHeight="1" outlineLevel="1" thickBot="1" x14ac:dyDescent="0.4">
      <c r="A392" s="229">
        <v>7027</v>
      </c>
      <c r="B392" s="139" t="s">
        <v>924</v>
      </c>
      <c r="C392" s="641">
        <v>4500</v>
      </c>
      <c r="D392" s="640">
        <v>0</v>
      </c>
      <c r="E392" s="782">
        <v>2500</v>
      </c>
      <c r="F392" s="810">
        <v>2500</v>
      </c>
      <c r="G392" s="810">
        <f>F392</f>
        <v>2500</v>
      </c>
      <c r="H392" s="915">
        <f t="shared" si="46"/>
        <v>0</v>
      </c>
      <c r="I392" s="708">
        <v>3000</v>
      </c>
      <c r="J392" s="714">
        <f t="shared" si="47"/>
        <v>500</v>
      </c>
      <c r="K392" s="220"/>
      <c r="L392" s="942"/>
      <c r="M392" s="1100">
        <v>3000</v>
      </c>
      <c r="N392" s="1107"/>
      <c r="O392" s="1082">
        <f t="shared" si="48"/>
        <v>0</v>
      </c>
      <c r="P392" s="988"/>
      <c r="Q392" s="988"/>
      <c r="R392" s="272"/>
    </row>
    <row r="393" spans="1:18" s="279" customFormat="1" ht="12.75" customHeight="1" outlineLevel="1" thickBot="1" x14ac:dyDescent="0.4">
      <c r="A393" s="229">
        <v>7005</v>
      </c>
      <c r="B393" s="139" t="s">
        <v>925</v>
      </c>
      <c r="C393" s="641">
        <v>1300</v>
      </c>
      <c r="D393" s="640">
        <v>0</v>
      </c>
      <c r="E393" s="782">
        <v>1000</v>
      </c>
      <c r="F393" s="810">
        <v>0</v>
      </c>
      <c r="G393" s="897">
        <v>0</v>
      </c>
      <c r="H393" s="915">
        <f t="shared" si="46"/>
        <v>0</v>
      </c>
      <c r="I393" s="708">
        <v>0</v>
      </c>
      <c r="J393" s="714">
        <f t="shared" si="47"/>
        <v>0</v>
      </c>
      <c r="K393" s="220"/>
      <c r="L393" s="942" t="str">
        <f>L391</f>
        <v>Did not ask for funding</v>
      </c>
      <c r="M393" s="1100"/>
      <c r="N393" s="1107"/>
      <c r="O393" s="1082">
        <f t="shared" si="48"/>
        <v>0</v>
      </c>
      <c r="P393" s="988"/>
      <c r="Q393" s="988"/>
      <c r="R393" s="272"/>
    </row>
    <row r="394" spans="1:18" s="279" customFormat="1" ht="12.75" hidden="1" customHeight="1" outlineLevel="1" x14ac:dyDescent="0.35">
      <c r="A394" s="229">
        <v>7062</v>
      </c>
      <c r="B394" s="139" t="s">
        <v>926</v>
      </c>
      <c r="C394" s="641">
        <v>0</v>
      </c>
      <c r="D394" s="640">
        <v>0</v>
      </c>
      <c r="E394" s="782">
        <v>0</v>
      </c>
      <c r="F394" s="810">
        <v>0</v>
      </c>
      <c r="G394" s="897"/>
      <c r="H394" s="915">
        <f t="shared" si="46"/>
        <v>0</v>
      </c>
      <c r="I394" s="708">
        <v>0</v>
      </c>
      <c r="J394" s="714">
        <f t="shared" si="47"/>
        <v>0</v>
      </c>
      <c r="K394" s="220"/>
      <c r="L394" s="942" t="s">
        <v>927</v>
      </c>
      <c r="M394" s="1100"/>
      <c r="N394" s="1107"/>
      <c r="O394" s="1082">
        <f t="shared" si="48"/>
        <v>0</v>
      </c>
      <c r="P394" s="988"/>
      <c r="Q394" s="988"/>
      <c r="R394" s="272"/>
    </row>
    <row r="395" spans="1:18" s="279" customFormat="1" ht="12.75" customHeight="1" outlineLevel="1" thickBot="1" x14ac:dyDescent="0.4">
      <c r="A395" s="229">
        <v>7164</v>
      </c>
      <c r="B395" s="139" t="s">
        <v>928</v>
      </c>
      <c r="C395" s="641"/>
      <c r="D395" s="640">
        <v>0</v>
      </c>
      <c r="E395" s="782">
        <v>0</v>
      </c>
      <c r="F395" s="810">
        <v>0</v>
      </c>
      <c r="G395" s="897">
        <v>1000</v>
      </c>
      <c r="H395" s="915">
        <f t="shared" si="46"/>
        <v>1000</v>
      </c>
      <c r="I395" s="708">
        <v>0</v>
      </c>
      <c r="J395" s="714">
        <f t="shared" si="47"/>
        <v>-1000</v>
      </c>
      <c r="K395" s="220"/>
      <c r="L395" s="942" t="str">
        <f>L375</f>
        <v>Budget approval still pending</v>
      </c>
      <c r="M395" s="1100"/>
      <c r="N395" s="1107"/>
      <c r="O395" s="1082">
        <f t="shared" si="48"/>
        <v>0</v>
      </c>
      <c r="P395" s="988"/>
      <c r="Q395" s="988"/>
      <c r="R395" s="272"/>
    </row>
    <row r="396" spans="1:18" s="279" customFormat="1" ht="12.75" hidden="1" customHeight="1" outlineLevel="1" x14ac:dyDescent="0.35">
      <c r="A396" s="229">
        <v>7098</v>
      </c>
      <c r="B396" s="139" t="s">
        <v>929</v>
      </c>
      <c r="C396" s="641">
        <v>0</v>
      </c>
      <c r="D396" s="640">
        <v>0</v>
      </c>
      <c r="E396" s="782">
        <v>0</v>
      </c>
      <c r="F396" s="810">
        <v>0</v>
      </c>
      <c r="G396" s="897"/>
      <c r="H396" s="915">
        <f t="shared" si="46"/>
        <v>0</v>
      </c>
      <c r="I396" s="708">
        <v>0</v>
      </c>
      <c r="J396" s="714">
        <f t="shared" si="47"/>
        <v>0</v>
      </c>
      <c r="K396" s="220"/>
      <c r="L396" s="942" t="str">
        <f>L394</f>
        <v>does not exist anymore</v>
      </c>
      <c r="M396" s="1100"/>
      <c r="N396" s="1107"/>
      <c r="O396" s="1082">
        <f t="shared" si="48"/>
        <v>0</v>
      </c>
      <c r="P396" s="988"/>
      <c r="Q396" s="988"/>
      <c r="R396" s="272"/>
    </row>
    <row r="397" spans="1:18" s="279" customFormat="1" ht="12.75" customHeight="1" outlineLevel="1" thickBot="1" x14ac:dyDescent="0.4">
      <c r="A397" s="229">
        <v>7060</v>
      </c>
      <c r="B397" s="139" t="s">
        <v>388</v>
      </c>
      <c r="C397" s="641">
        <v>2000</v>
      </c>
      <c r="D397" s="640">
        <v>0</v>
      </c>
      <c r="E397" s="782">
        <v>1000</v>
      </c>
      <c r="F397" s="810">
        <v>1070</v>
      </c>
      <c r="G397" s="810">
        <f>F397</f>
        <v>1070</v>
      </c>
      <c r="H397" s="915">
        <f t="shared" si="46"/>
        <v>0</v>
      </c>
      <c r="I397" s="708">
        <v>794</v>
      </c>
      <c r="J397" s="714">
        <f t="shared" si="47"/>
        <v>-276</v>
      </c>
      <c r="K397" s="220"/>
      <c r="L397" s="942"/>
      <c r="M397" s="1100">
        <v>1070</v>
      </c>
      <c r="N397" s="1107"/>
      <c r="O397" s="1082">
        <f t="shared" si="48"/>
        <v>276</v>
      </c>
      <c r="P397" s="988"/>
      <c r="Q397" s="988"/>
      <c r="R397" s="272"/>
    </row>
    <row r="398" spans="1:18" s="279" customFormat="1" ht="12.75" hidden="1" customHeight="1" outlineLevel="1" x14ac:dyDescent="0.35">
      <c r="A398" s="229">
        <v>7077</v>
      </c>
      <c r="B398" s="139" t="s">
        <v>930</v>
      </c>
      <c r="C398" s="641">
        <v>0</v>
      </c>
      <c r="D398" s="640">
        <v>0</v>
      </c>
      <c r="E398" s="782">
        <v>0</v>
      </c>
      <c r="F398" s="810">
        <v>0</v>
      </c>
      <c r="G398" s="897"/>
      <c r="H398" s="915">
        <f t="shared" si="46"/>
        <v>0</v>
      </c>
      <c r="I398" s="708">
        <v>0</v>
      </c>
      <c r="J398" s="714">
        <f t="shared" si="47"/>
        <v>0</v>
      </c>
      <c r="K398" s="220"/>
      <c r="L398" s="942" t="str">
        <f>L396</f>
        <v>does not exist anymore</v>
      </c>
      <c r="M398" s="1100"/>
      <c r="N398" s="1107"/>
      <c r="O398" s="1082">
        <f t="shared" si="48"/>
        <v>0</v>
      </c>
      <c r="P398" s="988"/>
      <c r="Q398" s="988"/>
      <c r="R398" s="272"/>
    </row>
    <row r="399" spans="1:18" s="279" customFormat="1" ht="12.75" customHeight="1" outlineLevel="1" thickBot="1" x14ac:dyDescent="0.4">
      <c r="A399" s="229">
        <v>7468</v>
      </c>
      <c r="B399" s="139" t="s">
        <v>931</v>
      </c>
      <c r="C399" s="641">
        <v>2800</v>
      </c>
      <c r="D399" s="640">
        <v>0</v>
      </c>
      <c r="E399" s="782">
        <v>1523.75</v>
      </c>
      <c r="F399" s="810">
        <v>0</v>
      </c>
      <c r="G399" s="897">
        <v>0</v>
      </c>
      <c r="H399" s="915">
        <f t="shared" si="46"/>
        <v>0</v>
      </c>
      <c r="I399" s="708">
        <v>0</v>
      </c>
      <c r="J399" s="714">
        <f t="shared" si="47"/>
        <v>0</v>
      </c>
      <c r="K399" s="220"/>
      <c r="L399" s="942" t="str">
        <f>L387</f>
        <v>did not ask for funding</v>
      </c>
      <c r="M399" s="1100">
        <v>1550</v>
      </c>
      <c r="N399" s="1107"/>
      <c r="O399" s="1082">
        <f t="shared" si="48"/>
        <v>1550</v>
      </c>
      <c r="P399" s="988"/>
      <c r="Q399" s="988"/>
      <c r="R399" s="272"/>
    </row>
    <row r="400" spans="1:18" s="279" customFormat="1" ht="12.75" hidden="1" customHeight="1" outlineLevel="1" x14ac:dyDescent="0.35">
      <c r="A400" s="229">
        <v>7032</v>
      </c>
      <c r="B400" s="139" t="s">
        <v>932</v>
      </c>
      <c r="C400" s="641">
        <v>0</v>
      </c>
      <c r="D400" s="640">
        <v>0</v>
      </c>
      <c r="E400" s="782">
        <v>5000</v>
      </c>
      <c r="F400" s="810">
        <v>0</v>
      </c>
      <c r="G400" s="897">
        <v>0</v>
      </c>
      <c r="H400" s="915">
        <f t="shared" si="46"/>
        <v>0</v>
      </c>
      <c r="I400" s="708">
        <v>0</v>
      </c>
      <c r="J400" s="714">
        <f t="shared" si="47"/>
        <v>0</v>
      </c>
      <c r="K400" s="220"/>
      <c r="L400" s="942" t="s">
        <v>933</v>
      </c>
      <c r="M400" s="1100"/>
      <c r="N400" s="1107"/>
      <c r="O400" s="1082">
        <f t="shared" si="48"/>
        <v>0</v>
      </c>
      <c r="P400" s="988"/>
      <c r="Q400" s="988"/>
      <c r="R400" s="272"/>
    </row>
    <row r="401" spans="1:18" s="279" customFormat="1" ht="12.75" customHeight="1" outlineLevel="1" thickBot="1" x14ac:dyDescent="0.4">
      <c r="A401" s="1216">
        <v>7168</v>
      </c>
      <c r="B401" s="139" t="s">
        <v>934</v>
      </c>
      <c r="C401" s="641"/>
      <c r="D401" s="640"/>
      <c r="E401" s="782"/>
      <c r="F401" s="810"/>
      <c r="G401" s="898"/>
      <c r="H401" s="915"/>
      <c r="I401" s="1215">
        <v>502</v>
      </c>
      <c r="J401" s="714"/>
      <c r="K401" s="220"/>
      <c r="L401" s="942"/>
      <c r="M401" s="1100"/>
      <c r="N401" s="1107"/>
      <c r="O401" s="1082">
        <f t="shared" si="48"/>
        <v>-502</v>
      </c>
      <c r="P401" s="988"/>
      <c r="Q401" s="988"/>
      <c r="R401" s="272"/>
    </row>
    <row r="402" spans="1:18" s="279" customFormat="1" ht="12.75" customHeight="1" outlineLevel="1" thickBot="1" x14ac:dyDescent="0.4">
      <c r="A402" s="647">
        <v>7679</v>
      </c>
      <c r="B402" s="139" t="s">
        <v>935</v>
      </c>
      <c r="C402" s="641"/>
      <c r="D402" s="640">
        <v>0</v>
      </c>
      <c r="E402" s="782">
        <v>0</v>
      </c>
      <c r="F402" s="810">
        <f>0.05*F289</f>
        <v>13000</v>
      </c>
      <c r="G402" s="897">
        <f>F402</f>
        <v>13000</v>
      </c>
      <c r="H402" s="915">
        <f t="shared" si="46"/>
        <v>0</v>
      </c>
      <c r="I402" s="708"/>
      <c r="J402" s="714">
        <f t="shared" si="47"/>
        <v>-13000</v>
      </c>
      <c r="K402" s="220" t="s">
        <v>936</v>
      </c>
      <c r="L402" s="942" t="s">
        <v>937</v>
      </c>
      <c r="M402" s="1100">
        <f>M291*3%</f>
        <v>8281.11</v>
      </c>
      <c r="N402" s="1107"/>
      <c r="O402" s="1082">
        <f t="shared" si="48"/>
        <v>8281.11</v>
      </c>
      <c r="P402" s="988"/>
      <c r="Q402" s="988"/>
      <c r="R402" s="272"/>
    </row>
    <row r="403" spans="1:18" s="279" customFormat="1" ht="12.75" hidden="1" customHeight="1" outlineLevel="1" x14ac:dyDescent="0.35">
      <c r="A403" s="229">
        <v>7085</v>
      </c>
      <c r="B403" s="139" t="s">
        <v>938</v>
      </c>
      <c r="C403" s="641">
        <v>0</v>
      </c>
      <c r="D403" s="640">
        <v>0</v>
      </c>
      <c r="E403" s="782">
        <v>0</v>
      </c>
      <c r="F403" s="810">
        <v>0</v>
      </c>
      <c r="G403" s="897"/>
      <c r="H403" s="915">
        <f t="shared" si="46"/>
        <v>0</v>
      </c>
      <c r="I403" s="708">
        <v>0</v>
      </c>
      <c r="J403" s="714">
        <f t="shared" si="47"/>
        <v>0</v>
      </c>
      <c r="K403" s="220"/>
      <c r="L403" s="942"/>
      <c r="M403" s="1100"/>
      <c r="N403" s="1107"/>
      <c r="O403" s="1082">
        <f t="shared" si="48"/>
        <v>0</v>
      </c>
      <c r="P403" s="988"/>
      <c r="Q403" s="988"/>
      <c r="R403" s="272"/>
    </row>
    <row r="404" spans="1:18" s="279" customFormat="1" ht="12.75" customHeight="1" outlineLevel="1" thickBot="1" x14ac:dyDescent="0.4">
      <c r="A404" s="229">
        <v>7120</v>
      </c>
      <c r="B404" s="139" t="s">
        <v>446</v>
      </c>
      <c r="C404" s="641">
        <v>0</v>
      </c>
      <c r="D404" s="640">
        <v>0</v>
      </c>
      <c r="E404" s="782">
        <v>0</v>
      </c>
      <c r="F404" s="810">
        <v>0</v>
      </c>
      <c r="G404" s="897">
        <v>0</v>
      </c>
      <c r="H404" s="915">
        <f t="shared" si="46"/>
        <v>0</v>
      </c>
      <c r="I404" s="708">
        <v>0</v>
      </c>
      <c r="J404" s="714">
        <f t="shared" si="47"/>
        <v>0</v>
      </c>
      <c r="K404" s="220"/>
      <c r="L404" s="942" t="s">
        <v>939</v>
      </c>
      <c r="M404" s="1100"/>
      <c r="N404" s="1107"/>
      <c r="O404" s="1082">
        <f t="shared" si="48"/>
        <v>0</v>
      </c>
      <c r="P404" s="988"/>
      <c r="Q404" s="988"/>
      <c r="R404" s="272"/>
    </row>
    <row r="405" spans="1:18" s="279" customFormat="1" ht="12.75" customHeight="1" outlineLevel="1" thickBot="1" x14ac:dyDescent="0.4">
      <c r="A405" s="229">
        <v>7153</v>
      </c>
      <c r="B405" s="139" t="s">
        <v>940</v>
      </c>
      <c r="C405" s="641"/>
      <c r="D405" s="640"/>
      <c r="E405" s="782">
        <v>800</v>
      </c>
      <c r="F405" s="810">
        <v>1000</v>
      </c>
      <c r="G405" s="810">
        <v>800</v>
      </c>
      <c r="H405" s="915">
        <f t="shared" si="46"/>
        <v>-200</v>
      </c>
      <c r="I405" s="708">
        <v>0</v>
      </c>
      <c r="J405" s="714">
        <f t="shared" si="47"/>
        <v>-800</v>
      </c>
      <c r="K405" s="220"/>
      <c r="L405" s="942"/>
      <c r="M405" s="1100">
        <v>1000</v>
      </c>
      <c r="N405" s="1107"/>
      <c r="O405" s="1082">
        <f t="shared" si="48"/>
        <v>1000</v>
      </c>
      <c r="P405" s="988"/>
      <c r="Q405" s="988"/>
      <c r="R405" s="272"/>
    </row>
    <row r="406" spans="1:18" s="279" customFormat="1" ht="12.75" customHeight="1" outlineLevel="1" thickBot="1" x14ac:dyDescent="0.4">
      <c r="A406" s="229">
        <v>7067</v>
      </c>
      <c r="B406" s="139" t="s">
        <v>395</v>
      </c>
      <c r="C406" s="641">
        <v>2700</v>
      </c>
      <c r="D406" s="640">
        <v>0</v>
      </c>
      <c r="E406" s="782">
        <v>1500</v>
      </c>
      <c r="F406" s="810">
        <v>1460</v>
      </c>
      <c r="G406" s="810">
        <v>1460</v>
      </c>
      <c r="H406" s="915">
        <f t="shared" si="46"/>
        <v>0</v>
      </c>
      <c r="I406" s="708">
        <v>1437</v>
      </c>
      <c r="J406" s="714">
        <f t="shared" si="47"/>
        <v>-23</v>
      </c>
      <c r="K406" s="220"/>
      <c r="L406" s="942"/>
      <c r="M406" s="1100">
        <v>1500</v>
      </c>
      <c r="N406" s="1107"/>
      <c r="O406" s="1082">
        <f t="shared" si="48"/>
        <v>63</v>
      </c>
      <c r="P406" s="988"/>
      <c r="Q406" s="988"/>
      <c r="R406" s="272"/>
    </row>
    <row r="407" spans="1:18" s="279" customFormat="1" ht="12.75" customHeight="1" outlineLevel="1" thickBot="1" x14ac:dyDescent="0.4">
      <c r="A407" s="229">
        <v>7506</v>
      </c>
      <c r="B407" s="139" t="s">
        <v>941</v>
      </c>
      <c r="C407" s="641">
        <v>2000</v>
      </c>
      <c r="D407" s="640">
        <v>0</v>
      </c>
      <c r="E407" s="782">
        <v>1500</v>
      </c>
      <c r="F407" s="810">
        <v>1000</v>
      </c>
      <c r="G407" s="897">
        <v>0</v>
      </c>
      <c r="H407" s="915">
        <f t="shared" si="46"/>
        <v>-1000</v>
      </c>
      <c r="I407" s="708">
        <v>0</v>
      </c>
      <c r="J407" s="714">
        <f t="shared" si="47"/>
        <v>0</v>
      </c>
      <c r="K407" s="220"/>
      <c r="L407" s="942" t="str">
        <f>L393</f>
        <v>Did not ask for funding</v>
      </c>
      <c r="M407" s="1100">
        <v>1500</v>
      </c>
      <c r="N407" s="1107"/>
      <c r="O407" s="1082">
        <f t="shared" si="48"/>
        <v>1500</v>
      </c>
      <c r="P407" s="988"/>
      <c r="Q407" s="988"/>
      <c r="R407" s="272"/>
    </row>
    <row r="408" spans="1:18" s="279" customFormat="1" ht="12.75" customHeight="1" outlineLevel="1" thickBot="1" x14ac:dyDescent="0.4">
      <c r="A408" s="229">
        <v>7036</v>
      </c>
      <c r="B408" s="139" t="s">
        <v>942</v>
      </c>
      <c r="C408" s="641">
        <v>8000</v>
      </c>
      <c r="D408" s="640">
        <v>0</v>
      </c>
      <c r="E408" s="782">
        <v>10800</v>
      </c>
      <c r="F408" s="810">
        <f>E408</f>
        <v>10800</v>
      </c>
      <c r="G408" s="810">
        <v>0</v>
      </c>
      <c r="H408" s="915">
        <f t="shared" si="46"/>
        <v>-10800</v>
      </c>
      <c r="I408" s="708">
        <v>4194</v>
      </c>
      <c r="J408" s="714">
        <f t="shared" si="47"/>
        <v>4194</v>
      </c>
      <c r="K408" s="220"/>
      <c r="L408" s="942"/>
      <c r="M408" s="1100">
        <v>10800</v>
      </c>
      <c r="N408" s="1107"/>
      <c r="O408" s="1082">
        <f t="shared" si="48"/>
        <v>6606</v>
      </c>
      <c r="P408" s="988"/>
      <c r="Q408" s="988"/>
      <c r="R408" s="272"/>
    </row>
    <row r="409" spans="1:18" s="279" customFormat="1" ht="12.75" customHeight="1" outlineLevel="1" thickBot="1" x14ac:dyDescent="0.4">
      <c r="A409" s="229">
        <v>7065</v>
      </c>
      <c r="B409" s="139" t="s">
        <v>393</v>
      </c>
      <c r="C409" s="641">
        <v>3500</v>
      </c>
      <c r="D409" s="640">
        <v>0</v>
      </c>
      <c r="E409" s="782">
        <v>2600</v>
      </c>
      <c r="F409" s="810">
        <v>2500</v>
      </c>
      <c r="G409" s="810">
        <v>1000</v>
      </c>
      <c r="H409" s="915">
        <f t="shared" si="46"/>
        <v>-1500</v>
      </c>
      <c r="I409" s="736">
        <v>652</v>
      </c>
      <c r="J409" s="714">
        <f t="shared" si="47"/>
        <v>-348</v>
      </c>
      <c r="K409" s="220"/>
      <c r="L409" s="942"/>
      <c r="M409" s="1101">
        <v>2600</v>
      </c>
      <c r="N409" s="1110"/>
      <c r="O409" s="1082">
        <f t="shared" si="48"/>
        <v>1948</v>
      </c>
      <c r="P409" s="988"/>
      <c r="Q409" s="988"/>
      <c r="R409" s="272"/>
    </row>
    <row r="410" spans="1:18" s="279" customFormat="1" ht="12.75" customHeight="1" outlineLevel="1" thickBot="1" x14ac:dyDescent="0.4">
      <c r="A410" s="229">
        <v>7009</v>
      </c>
      <c r="B410" s="139" t="s">
        <v>337</v>
      </c>
      <c r="C410" s="641">
        <v>6500</v>
      </c>
      <c r="D410" s="640">
        <v>0</v>
      </c>
      <c r="E410" s="782">
        <v>1000</v>
      </c>
      <c r="F410" s="810">
        <v>0</v>
      </c>
      <c r="G410" s="897">
        <v>0</v>
      </c>
      <c r="H410" s="915">
        <f t="shared" si="46"/>
        <v>0</v>
      </c>
      <c r="I410" s="708">
        <v>0</v>
      </c>
      <c r="J410" s="714">
        <f t="shared" si="47"/>
        <v>0</v>
      </c>
      <c r="K410" s="220"/>
      <c r="L410" s="942" t="str">
        <f>L407</f>
        <v>Did not ask for funding</v>
      </c>
      <c r="M410" s="1100">
        <v>1000</v>
      </c>
      <c r="N410" s="1107"/>
      <c r="O410" s="1082">
        <f t="shared" si="48"/>
        <v>1000</v>
      </c>
      <c r="P410" s="988"/>
      <c r="Q410" s="988"/>
      <c r="R410" s="272"/>
    </row>
    <row r="411" spans="1:18" s="279" customFormat="1" ht="12.75" customHeight="1" outlineLevel="1" thickBot="1" x14ac:dyDescent="0.4">
      <c r="A411" s="229">
        <v>7149</v>
      </c>
      <c r="B411" s="139" t="s">
        <v>943</v>
      </c>
      <c r="C411" s="641"/>
      <c r="D411" s="640">
        <v>0</v>
      </c>
      <c r="E411" s="782">
        <v>0</v>
      </c>
      <c r="F411" s="810">
        <v>1000</v>
      </c>
      <c r="G411" s="897">
        <f>F411</f>
        <v>1000</v>
      </c>
      <c r="H411" s="915">
        <f t="shared" si="46"/>
        <v>0</v>
      </c>
      <c r="I411" s="736">
        <v>683.7</v>
      </c>
      <c r="J411" s="714">
        <f t="shared" si="47"/>
        <v>-316.29999999999995</v>
      </c>
      <c r="K411" s="220"/>
      <c r="L411" s="942"/>
      <c r="M411" s="1101">
        <v>1000</v>
      </c>
      <c r="N411" s="1110"/>
      <c r="O411" s="1082">
        <f t="shared" si="48"/>
        <v>316.29999999999995</v>
      </c>
      <c r="P411" s="988"/>
      <c r="Q411" s="988"/>
      <c r="R411" s="272"/>
    </row>
    <row r="412" spans="1:18" s="279" customFormat="1" ht="12.75" customHeight="1" outlineLevel="1" x14ac:dyDescent="0.35">
      <c r="A412" s="265">
        <v>7167</v>
      </c>
      <c r="B412" s="139" t="s">
        <v>944</v>
      </c>
      <c r="C412" s="641"/>
      <c r="D412" s="640">
        <v>0</v>
      </c>
      <c r="E412" s="782">
        <v>0</v>
      </c>
      <c r="F412" s="810">
        <v>0</v>
      </c>
      <c r="G412" s="897">
        <v>0</v>
      </c>
      <c r="H412" s="915">
        <f t="shared" si="46"/>
        <v>0</v>
      </c>
      <c r="I412" s="708">
        <v>500</v>
      </c>
      <c r="J412" s="714">
        <f t="shared" si="47"/>
        <v>500</v>
      </c>
      <c r="K412" s="220"/>
      <c r="L412" s="942" t="str">
        <f>L378</f>
        <v>Budget approval still pending</v>
      </c>
      <c r="M412" s="1100"/>
      <c r="N412" s="1107"/>
      <c r="O412" s="1082">
        <f t="shared" si="48"/>
        <v>-500</v>
      </c>
      <c r="P412" s="988"/>
      <c r="Q412" s="988"/>
      <c r="R412" s="272"/>
    </row>
    <row r="413" spans="1:18" s="279" customFormat="1" ht="12.75" customHeight="1" outlineLevel="1" thickBot="1" x14ac:dyDescent="0.4">
      <c r="A413" s="229">
        <v>7136</v>
      </c>
      <c r="B413" s="139" t="s">
        <v>945</v>
      </c>
      <c r="C413" s="641">
        <v>500</v>
      </c>
      <c r="D413" s="640">
        <v>0</v>
      </c>
      <c r="E413" s="782">
        <v>3000</v>
      </c>
      <c r="F413" s="810">
        <v>4000</v>
      </c>
      <c r="G413" s="810">
        <v>3000</v>
      </c>
      <c r="H413" s="915">
        <f t="shared" si="46"/>
        <v>-1000</v>
      </c>
      <c r="I413" s="737">
        <v>3940.76</v>
      </c>
      <c r="J413" s="714">
        <f t="shared" si="47"/>
        <v>940.76000000000022</v>
      </c>
      <c r="K413" s="220"/>
      <c r="L413" s="942"/>
      <c r="M413" s="1102">
        <v>3650</v>
      </c>
      <c r="N413" s="1078"/>
      <c r="O413" s="1082">
        <f t="shared" si="48"/>
        <v>-290.76000000000022</v>
      </c>
      <c r="P413" s="988"/>
      <c r="Q413" s="988"/>
      <c r="R413" s="272"/>
    </row>
    <row r="414" spans="1:18" s="279" customFormat="1" ht="12.75" customHeight="1" outlineLevel="1" thickBot="1" x14ac:dyDescent="0.4">
      <c r="A414" s="229">
        <v>7123</v>
      </c>
      <c r="B414" s="139" t="s">
        <v>946</v>
      </c>
      <c r="C414" s="641">
        <v>1200</v>
      </c>
      <c r="D414" s="640">
        <v>0</v>
      </c>
      <c r="E414" s="782">
        <v>1500</v>
      </c>
      <c r="F414" s="810">
        <v>930</v>
      </c>
      <c r="G414" s="810">
        <f>F414</f>
        <v>930</v>
      </c>
      <c r="H414" s="915">
        <f t="shared" si="46"/>
        <v>0</v>
      </c>
      <c r="I414" s="708">
        <v>930</v>
      </c>
      <c r="J414" s="714">
        <f t="shared" si="47"/>
        <v>0</v>
      </c>
      <c r="K414" s="220"/>
      <c r="L414" s="942"/>
      <c r="M414" s="1100">
        <v>1500</v>
      </c>
      <c r="N414" s="1107"/>
      <c r="O414" s="1082">
        <f t="shared" si="48"/>
        <v>570</v>
      </c>
      <c r="P414" s="988"/>
      <c r="Q414" s="988"/>
      <c r="R414" s="272"/>
    </row>
    <row r="415" spans="1:18" s="279" customFormat="1" ht="12.75" hidden="1" customHeight="1" outlineLevel="1" x14ac:dyDescent="0.35">
      <c r="A415" s="229">
        <v>7135</v>
      </c>
      <c r="B415" s="139" t="s">
        <v>947</v>
      </c>
      <c r="C415" s="641">
        <v>500</v>
      </c>
      <c r="D415" s="640">
        <v>0</v>
      </c>
      <c r="E415" s="782">
        <v>0</v>
      </c>
      <c r="F415" s="810">
        <v>0</v>
      </c>
      <c r="G415" s="897"/>
      <c r="H415" s="915">
        <f t="shared" si="46"/>
        <v>0</v>
      </c>
      <c r="I415" s="708">
        <v>0</v>
      </c>
      <c r="J415" s="714">
        <f t="shared" si="47"/>
        <v>0</v>
      </c>
      <c r="K415" s="220"/>
      <c r="L415" s="942"/>
      <c r="M415" s="1100"/>
      <c r="N415" s="1107"/>
      <c r="O415" s="1082">
        <f t="shared" si="48"/>
        <v>0</v>
      </c>
      <c r="P415" s="988"/>
      <c r="Q415" s="988"/>
      <c r="R415" s="272"/>
    </row>
    <row r="416" spans="1:18" s="279" customFormat="1" ht="12.75" customHeight="1" outlineLevel="1" thickBot="1" x14ac:dyDescent="0.4">
      <c r="A416" s="229">
        <v>7124</v>
      </c>
      <c r="B416" s="139" t="s">
        <v>948</v>
      </c>
      <c r="C416" s="641">
        <v>0</v>
      </c>
      <c r="D416" s="640">
        <v>0</v>
      </c>
      <c r="E416" s="782">
        <v>600</v>
      </c>
      <c r="F416" s="810">
        <v>300</v>
      </c>
      <c r="G416" s="810">
        <v>300</v>
      </c>
      <c r="H416" s="915">
        <f t="shared" si="46"/>
        <v>0</v>
      </c>
      <c r="I416" s="708">
        <v>182.5</v>
      </c>
      <c r="J416" s="714">
        <f t="shared" si="47"/>
        <v>-117.5</v>
      </c>
      <c r="K416" s="220"/>
      <c r="L416" s="942"/>
      <c r="M416" s="1100">
        <v>600</v>
      </c>
      <c r="N416" s="1107"/>
      <c r="O416" s="1082">
        <f t="shared" si="48"/>
        <v>417.5</v>
      </c>
      <c r="P416" s="988"/>
      <c r="Q416" s="988"/>
      <c r="R416" s="272"/>
    </row>
    <row r="417" spans="1:18" s="279" customFormat="1" ht="12.75" customHeight="1" outlineLevel="1" thickBot="1" x14ac:dyDescent="0.4">
      <c r="A417" s="229">
        <v>7115</v>
      </c>
      <c r="B417" s="139" t="s">
        <v>949</v>
      </c>
      <c r="C417" s="641">
        <v>2000</v>
      </c>
      <c r="D417" s="640">
        <v>0</v>
      </c>
      <c r="E417" s="782">
        <v>1500</v>
      </c>
      <c r="F417" s="810">
        <v>0</v>
      </c>
      <c r="G417" s="897">
        <v>0</v>
      </c>
      <c r="H417" s="915">
        <f t="shared" si="46"/>
        <v>0</v>
      </c>
      <c r="I417" s="736">
        <v>56</v>
      </c>
      <c r="J417" s="714">
        <f t="shared" si="47"/>
        <v>56</v>
      </c>
      <c r="K417" s="220"/>
      <c r="L417" s="942" t="s">
        <v>950</v>
      </c>
      <c r="M417" s="1101"/>
      <c r="N417" s="1110"/>
      <c r="O417" s="1082">
        <f t="shared" si="48"/>
        <v>-56</v>
      </c>
      <c r="P417" s="988"/>
      <c r="Q417" s="988"/>
      <c r="R417" s="272"/>
    </row>
    <row r="418" spans="1:18" s="279" customFormat="1" ht="12.75" hidden="1" customHeight="1" outlineLevel="1" x14ac:dyDescent="0.35">
      <c r="A418" s="229">
        <v>7076</v>
      </c>
      <c r="B418" s="139" t="s">
        <v>951</v>
      </c>
      <c r="C418" s="641">
        <v>900</v>
      </c>
      <c r="D418" s="640">
        <v>0</v>
      </c>
      <c r="E418" s="782">
        <v>0</v>
      </c>
      <c r="F418" s="810">
        <v>0</v>
      </c>
      <c r="G418" s="897"/>
      <c r="H418" s="915">
        <f t="shared" si="46"/>
        <v>0</v>
      </c>
      <c r="I418" s="708">
        <v>0</v>
      </c>
      <c r="J418" s="714">
        <f t="shared" si="47"/>
        <v>0</v>
      </c>
      <c r="K418" s="220"/>
      <c r="L418" s="942" t="s">
        <v>952</v>
      </c>
      <c r="M418" s="1100"/>
      <c r="N418" s="1107"/>
      <c r="O418" s="1082">
        <f t="shared" si="48"/>
        <v>0</v>
      </c>
      <c r="P418" s="988"/>
      <c r="Q418" s="988"/>
      <c r="R418" s="272"/>
    </row>
    <row r="419" spans="1:18" s="279" customFormat="1" ht="12.75" customHeight="1" outlineLevel="1" thickBot="1" x14ac:dyDescent="0.4">
      <c r="A419" s="229">
        <v>7008</v>
      </c>
      <c r="B419" s="139" t="s">
        <v>336</v>
      </c>
      <c r="C419" s="641">
        <v>5600</v>
      </c>
      <c r="D419" s="640">
        <v>0</v>
      </c>
      <c r="E419" s="782">
        <v>3820</v>
      </c>
      <c r="F419" s="810">
        <v>4000</v>
      </c>
      <c r="G419" s="810">
        <v>3000</v>
      </c>
      <c r="H419" s="915">
        <f t="shared" si="46"/>
        <v>-1000</v>
      </c>
      <c r="I419" s="736">
        <v>579.44000000000005</v>
      </c>
      <c r="J419" s="714">
        <f t="shared" si="47"/>
        <v>-2420.56</v>
      </c>
      <c r="K419" s="220"/>
      <c r="L419" s="942"/>
      <c r="M419" s="1101">
        <v>4000</v>
      </c>
      <c r="N419" s="1110"/>
      <c r="O419" s="1082">
        <f t="shared" si="48"/>
        <v>3420.56</v>
      </c>
      <c r="P419" s="988"/>
      <c r="Q419" s="988"/>
      <c r="R419" s="272"/>
    </row>
    <row r="420" spans="1:18" s="279" customFormat="1" ht="12.75" customHeight="1" outlineLevel="1" thickBot="1" x14ac:dyDescent="0.4">
      <c r="A420" s="229">
        <v>7137</v>
      </c>
      <c r="B420" s="139" t="s">
        <v>953</v>
      </c>
      <c r="C420" s="641">
        <v>149.6</v>
      </c>
      <c r="D420" s="640">
        <v>0</v>
      </c>
      <c r="E420" s="782">
        <v>0</v>
      </c>
      <c r="F420" s="810">
        <v>0</v>
      </c>
      <c r="G420" s="897">
        <v>0</v>
      </c>
      <c r="H420" s="915">
        <f t="shared" si="46"/>
        <v>0</v>
      </c>
      <c r="I420" s="708">
        <v>0</v>
      </c>
      <c r="J420" s="714">
        <f t="shared" si="47"/>
        <v>0</v>
      </c>
      <c r="K420" s="220"/>
      <c r="L420" s="942"/>
      <c r="M420" s="1100"/>
      <c r="N420" s="1107"/>
      <c r="O420" s="1082">
        <f t="shared" si="48"/>
        <v>0</v>
      </c>
      <c r="P420" s="988"/>
      <c r="Q420" s="988"/>
      <c r="R420" s="272"/>
    </row>
    <row r="421" spans="1:18" s="279" customFormat="1" ht="12.75" hidden="1" customHeight="1" outlineLevel="1" x14ac:dyDescent="0.35">
      <c r="A421" s="229">
        <v>7100</v>
      </c>
      <c r="B421" s="139" t="s">
        <v>954</v>
      </c>
      <c r="C421" s="641">
        <v>0</v>
      </c>
      <c r="D421" s="640">
        <v>0</v>
      </c>
      <c r="E421" s="782">
        <v>0</v>
      </c>
      <c r="F421" s="810">
        <v>0</v>
      </c>
      <c r="G421" s="897"/>
      <c r="H421" s="915">
        <f t="shared" si="46"/>
        <v>0</v>
      </c>
      <c r="I421" s="708">
        <v>0</v>
      </c>
      <c r="J421" s="714">
        <f t="shared" si="47"/>
        <v>0</v>
      </c>
      <c r="K421" s="220"/>
      <c r="L421" s="942" t="s">
        <v>955</v>
      </c>
      <c r="M421" s="1100"/>
      <c r="N421" s="1107"/>
      <c r="O421" s="1082">
        <f t="shared" si="48"/>
        <v>0</v>
      </c>
      <c r="P421" s="988"/>
      <c r="Q421" s="988"/>
      <c r="R421" s="272"/>
    </row>
    <row r="422" spans="1:18" s="279" customFormat="1" ht="12.75" hidden="1" customHeight="1" outlineLevel="1" x14ac:dyDescent="0.35">
      <c r="A422" s="229">
        <v>7475</v>
      </c>
      <c r="B422" s="139" t="s">
        <v>477</v>
      </c>
      <c r="C422" s="641">
        <v>0</v>
      </c>
      <c r="D422" s="640">
        <v>0</v>
      </c>
      <c r="E422" s="782">
        <v>0</v>
      </c>
      <c r="F422" s="810">
        <v>0</v>
      </c>
      <c r="G422" s="897"/>
      <c r="H422" s="915">
        <f t="shared" si="46"/>
        <v>0</v>
      </c>
      <c r="I422" s="708">
        <v>0</v>
      </c>
      <c r="J422" s="714">
        <f t="shared" si="47"/>
        <v>0</v>
      </c>
      <c r="K422" s="220"/>
      <c r="L422" s="942" t="s">
        <v>952</v>
      </c>
      <c r="M422" s="1100"/>
      <c r="N422" s="1107"/>
      <c r="O422" s="1082">
        <f t="shared" si="48"/>
        <v>0</v>
      </c>
      <c r="P422" s="988"/>
      <c r="Q422" s="988"/>
      <c r="R422" s="272"/>
    </row>
    <row r="423" spans="1:18" s="279" customFormat="1" ht="12.75" customHeight="1" outlineLevel="1" thickBot="1" x14ac:dyDescent="0.4">
      <c r="A423" s="229">
        <v>7130</v>
      </c>
      <c r="B423" s="139" t="s">
        <v>956</v>
      </c>
      <c r="C423" s="641">
        <v>0</v>
      </c>
      <c r="D423" s="640">
        <v>0</v>
      </c>
      <c r="E423" s="782">
        <v>0</v>
      </c>
      <c r="F423" s="810">
        <v>0</v>
      </c>
      <c r="G423" s="897">
        <v>0</v>
      </c>
      <c r="H423" s="915">
        <f t="shared" si="46"/>
        <v>0</v>
      </c>
      <c r="I423" s="708">
        <v>0</v>
      </c>
      <c r="J423" s="714">
        <f t="shared" si="47"/>
        <v>0</v>
      </c>
      <c r="K423" s="220"/>
      <c r="L423" s="942"/>
      <c r="M423" s="1100"/>
      <c r="N423" s="1107"/>
      <c r="O423" s="1082">
        <f t="shared" si="48"/>
        <v>0</v>
      </c>
      <c r="P423" s="988"/>
      <c r="Q423" s="988"/>
      <c r="R423" s="272"/>
    </row>
    <row r="424" spans="1:18" s="279" customFormat="1" ht="12.75" customHeight="1" outlineLevel="1" thickBot="1" x14ac:dyDescent="0.4">
      <c r="A424" s="229">
        <v>7037</v>
      </c>
      <c r="B424" s="139" t="s">
        <v>957</v>
      </c>
      <c r="C424" s="641">
        <v>2000</v>
      </c>
      <c r="D424" s="640">
        <v>0</v>
      </c>
      <c r="E424" s="782">
        <v>1376.27</v>
      </c>
      <c r="F424" s="810">
        <v>0</v>
      </c>
      <c r="G424" s="897">
        <v>0</v>
      </c>
      <c r="H424" s="915">
        <f t="shared" si="46"/>
        <v>0</v>
      </c>
      <c r="I424" s="708">
        <v>0</v>
      </c>
      <c r="J424" s="714">
        <f t="shared" si="47"/>
        <v>0</v>
      </c>
      <c r="K424" s="220"/>
      <c r="L424" s="942" t="s">
        <v>958</v>
      </c>
      <c r="M424" s="1100"/>
      <c r="N424" s="1107"/>
      <c r="O424" s="1082">
        <f t="shared" si="48"/>
        <v>0</v>
      </c>
      <c r="P424" s="988"/>
      <c r="Q424" s="988"/>
      <c r="R424" s="272"/>
    </row>
    <row r="425" spans="1:18" s="279" customFormat="1" ht="12.75" customHeight="1" outlineLevel="1" thickBot="1" x14ac:dyDescent="0.4">
      <c r="A425" s="229">
        <v>7142</v>
      </c>
      <c r="B425" s="139" t="s">
        <v>959</v>
      </c>
      <c r="C425" s="641"/>
      <c r="D425" s="640"/>
      <c r="E425" s="782">
        <v>500</v>
      </c>
      <c r="F425" s="810">
        <f>E425</f>
        <v>500</v>
      </c>
      <c r="G425" s="897">
        <f>F425</f>
        <v>500</v>
      </c>
      <c r="H425" s="915">
        <f t="shared" si="46"/>
        <v>0</v>
      </c>
      <c r="I425" s="708">
        <v>4488.17</v>
      </c>
      <c r="J425" s="714">
        <f t="shared" si="47"/>
        <v>3988.17</v>
      </c>
      <c r="K425" s="220"/>
      <c r="L425" s="942" t="s">
        <v>960</v>
      </c>
      <c r="M425" s="1100">
        <v>5000</v>
      </c>
      <c r="N425" s="1107"/>
      <c r="O425" s="1082">
        <f t="shared" si="48"/>
        <v>511.82999999999993</v>
      </c>
      <c r="P425" s="988"/>
      <c r="Q425" s="988"/>
      <c r="R425" s="272"/>
    </row>
    <row r="426" spans="1:18" s="279" customFormat="1" ht="12.75" customHeight="1" outlineLevel="1" thickBot="1" x14ac:dyDescent="0.4">
      <c r="A426" s="229">
        <v>7025</v>
      </c>
      <c r="B426" s="139" t="s">
        <v>961</v>
      </c>
      <c r="C426" s="641">
        <v>4000</v>
      </c>
      <c r="D426" s="640">
        <v>0</v>
      </c>
      <c r="E426" s="782">
        <v>1500</v>
      </c>
      <c r="F426" s="810">
        <v>1000</v>
      </c>
      <c r="G426" s="810">
        <v>800</v>
      </c>
      <c r="H426" s="915">
        <f t="shared" si="46"/>
        <v>-200</v>
      </c>
      <c r="I426" s="708">
        <v>0</v>
      </c>
      <c r="J426" s="714">
        <f t="shared" si="47"/>
        <v>-800</v>
      </c>
      <c r="K426" s="220"/>
      <c r="L426" s="942"/>
      <c r="M426" s="1100">
        <v>1530</v>
      </c>
      <c r="N426" s="1107"/>
      <c r="O426" s="1082">
        <f t="shared" si="48"/>
        <v>1530</v>
      </c>
      <c r="P426" s="988"/>
      <c r="Q426" s="988"/>
      <c r="R426" s="272"/>
    </row>
    <row r="427" spans="1:18" s="279" customFormat="1" ht="12.75" customHeight="1" outlineLevel="1" thickBot="1" x14ac:dyDescent="0.4">
      <c r="A427" s="229">
        <v>7165</v>
      </c>
      <c r="B427" s="139" t="s">
        <v>962</v>
      </c>
      <c r="C427" s="641"/>
      <c r="D427" s="640">
        <v>0</v>
      </c>
      <c r="E427" s="782">
        <v>0</v>
      </c>
      <c r="F427" s="810">
        <v>425</v>
      </c>
      <c r="G427" s="897">
        <f>F427</f>
        <v>425</v>
      </c>
      <c r="H427" s="915">
        <f t="shared" si="46"/>
        <v>0</v>
      </c>
      <c r="I427" s="708">
        <v>0</v>
      </c>
      <c r="J427" s="714">
        <f t="shared" si="47"/>
        <v>-425</v>
      </c>
      <c r="K427" s="220"/>
      <c r="L427" s="942"/>
      <c r="M427" s="1100">
        <v>500</v>
      </c>
      <c r="N427" s="1107"/>
      <c r="O427" s="1082">
        <f t="shared" si="48"/>
        <v>500</v>
      </c>
      <c r="P427" s="988"/>
      <c r="Q427" s="988"/>
      <c r="R427" s="272"/>
    </row>
    <row r="428" spans="1:18" s="279" customFormat="1" ht="12.75" hidden="1" customHeight="1" outlineLevel="1" thickBot="1" x14ac:dyDescent="0.4">
      <c r="A428" s="229">
        <v>7044</v>
      </c>
      <c r="B428" s="139" t="s">
        <v>372</v>
      </c>
      <c r="C428" s="641">
        <v>0</v>
      </c>
      <c r="D428" s="640">
        <v>0</v>
      </c>
      <c r="E428" s="782">
        <v>0</v>
      </c>
      <c r="F428" s="810">
        <v>0</v>
      </c>
      <c r="G428" s="897"/>
      <c r="H428" s="915">
        <f t="shared" si="46"/>
        <v>0</v>
      </c>
      <c r="I428" s="708">
        <v>0</v>
      </c>
      <c r="J428" s="714">
        <f t="shared" si="47"/>
        <v>0</v>
      </c>
      <c r="K428" s="220"/>
      <c r="L428" s="942" t="s">
        <v>927</v>
      </c>
      <c r="M428" s="1100"/>
      <c r="N428" s="1107"/>
      <c r="O428" s="1082">
        <f t="shared" si="48"/>
        <v>0</v>
      </c>
      <c r="P428" s="988"/>
      <c r="Q428" s="988"/>
      <c r="R428" s="272"/>
    </row>
    <row r="429" spans="1:18" s="279" customFormat="1" ht="12.75" customHeight="1" outlineLevel="1" thickBot="1" x14ac:dyDescent="0.4">
      <c r="A429" s="229">
        <v>7155</v>
      </c>
      <c r="B429" s="139" t="s">
        <v>963</v>
      </c>
      <c r="C429" s="641"/>
      <c r="D429" s="640"/>
      <c r="E429" s="782">
        <v>500</v>
      </c>
      <c r="F429" s="810">
        <v>0</v>
      </c>
      <c r="G429" s="897">
        <v>0</v>
      </c>
      <c r="H429" s="915">
        <f t="shared" si="46"/>
        <v>0</v>
      </c>
      <c r="I429" s="708">
        <v>0</v>
      </c>
      <c r="J429" s="714">
        <f t="shared" si="47"/>
        <v>0</v>
      </c>
      <c r="K429" s="220"/>
      <c r="L429" s="942" t="s">
        <v>964</v>
      </c>
      <c r="M429" s="1100"/>
      <c r="N429" s="1107"/>
      <c r="O429" s="1082">
        <f t="shared" si="48"/>
        <v>0</v>
      </c>
      <c r="P429" s="988"/>
      <c r="Q429" s="988"/>
      <c r="R429" s="272"/>
    </row>
    <row r="430" spans="1:18" s="279" customFormat="1" ht="12.75" customHeight="1" outlineLevel="1" thickBot="1" x14ac:dyDescent="0.4">
      <c r="A430" s="229">
        <v>7617</v>
      </c>
      <c r="B430" s="139" t="s">
        <v>965</v>
      </c>
      <c r="C430" s="641">
        <v>2000</v>
      </c>
      <c r="D430" s="640">
        <v>0</v>
      </c>
      <c r="E430" s="782">
        <v>0</v>
      </c>
      <c r="F430" s="810">
        <v>0</v>
      </c>
      <c r="G430" s="897">
        <v>0</v>
      </c>
      <c r="H430" s="915">
        <f t="shared" si="46"/>
        <v>0</v>
      </c>
      <c r="I430" s="708">
        <v>0</v>
      </c>
      <c r="J430" s="714">
        <f t="shared" si="47"/>
        <v>0</v>
      </c>
      <c r="K430" s="220"/>
      <c r="L430" s="942"/>
      <c r="M430" s="1100"/>
      <c r="N430" s="1107"/>
      <c r="O430" s="1082">
        <f t="shared" si="48"/>
        <v>0</v>
      </c>
      <c r="P430" s="988"/>
      <c r="Q430" s="988"/>
      <c r="R430" s="272"/>
    </row>
    <row r="431" spans="1:18" s="279" customFormat="1" ht="12.75" customHeight="1" outlineLevel="1" thickBot="1" x14ac:dyDescent="0.4">
      <c r="A431" s="229">
        <v>7156</v>
      </c>
      <c r="B431" s="139" t="s">
        <v>966</v>
      </c>
      <c r="C431" s="641"/>
      <c r="D431" s="640"/>
      <c r="E431" s="782">
        <v>500</v>
      </c>
      <c r="F431" s="810">
        <f>E431</f>
        <v>500</v>
      </c>
      <c r="G431" s="897">
        <v>0</v>
      </c>
      <c r="H431" s="915">
        <f t="shared" si="46"/>
        <v>-500</v>
      </c>
      <c r="I431" s="708">
        <v>0</v>
      </c>
      <c r="J431" s="714">
        <f t="shared" si="47"/>
        <v>0</v>
      </c>
      <c r="K431" s="220"/>
      <c r="L431" s="942"/>
      <c r="M431" s="1100"/>
      <c r="N431" s="1107"/>
      <c r="O431" s="1082">
        <f t="shared" si="48"/>
        <v>0</v>
      </c>
      <c r="P431" s="988"/>
      <c r="Q431" s="988"/>
      <c r="R431" s="272"/>
    </row>
    <row r="432" spans="1:18" s="279" customFormat="1" ht="12.75" hidden="1" customHeight="1" outlineLevel="1" x14ac:dyDescent="0.35">
      <c r="A432" s="229">
        <v>7071</v>
      </c>
      <c r="B432" s="139" t="s">
        <v>967</v>
      </c>
      <c r="C432" s="641">
        <v>0</v>
      </c>
      <c r="D432" s="640">
        <v>0</v>
      </c>
      <c r="E432" s="782">
        <v>0</v>
      </c>
      <c r="F432" s="810">
        <v>0</v>
      </c>
      <c r="G432" s="897"/>
      <c r="H432" s="915">
        <f t="shared" si="46"/>
        <v>0</v>
      </c>
      <c r="I432" s="708">
        <v>0</v>
      </c>
      <c r="J432" s="714">
        <f t="shared" si="47"/>
        <v>0</v>
      </c>
      <c r="K432" s="220"/>
      <c r="L432" s="942" t="str">
        <f>L428</f>
        <v>does not exist anymore</v>
      </c>
      <c r="M432" s="1100"/>
      <c r="N432" s="1107"/>
      <c r="O432" s="1082">
        <f t="shared" si="48"/>
        <v>0</v>
      </c>
      <c r="P432" s="988"/>
      <c r="Q432" s="988"/>
      <c r="R432" s="272"/>
    </row>
    <row r="433" spans="1:18" s="279" customFormat="1" ht="12.75" hidden="1" customHeight="1" outlineLevel="1" x14ac:dyDescent="0.35">
      <c r="A433" s="229">
        <v>7075</v>
      </c>
      <c r="B433" s="139" t="s">
        <v>968</v>
      </c>
      <c r="C433" s="641">
        <v>0</v>
      </c>
      <c r="D433" s="640">
        <v>0</v>
      </c>
      <c r="E433" s="782">
        <v>0</v>
      </c>
      <c r="F433" s="810">
        <v>0</v>
      </c>
      <c r="G433" s="897"/>
      <c r="H433" s="915">
        <f t="shared" ref="H433:H440" si="49">+G433-F433</f>
        <v>0</v>
      </c>
      <c r="I433" s="708">
        <v>0</v>
      </c>
      <c r="J433" s="714">
        <f t="shared" ref="J433:J440" si="50">+I433-G433</f>
        <v>0</v>
      </c>
      <c r="K433" s="220"/>
      <c r="L433" s="942" t="str">
        <f>L432</f>
        <v>does not exist anymore</v>
      </c>
      <c r="M433" s="1100"/>
      <c r="N433" s="1107"/>
      <c r="O433" s="1082">
        <f t="shared" si="48"/>
        <v>0</v>
      </c>
      <c r="P433" s="988"/>
      <c r="Q433" s="988"/>
      <c r="R433" s="272"/>
    </row>
    <row r="434" spans="1:18" s="279" customFormat="1" ht="12.75" customHeight="1" outlineLevel="1" thickBot="1" x14ac:dyDescent="0.4">
      <c r="A434" s="229">
        <v>7157</v>
      </c>
      <c r="B434" s="139" t="s">
        <v>969</v>
      </c>
      <c r="C434" s="641"/>
      <c r="D434" s="640"/>
      <c r="E434" s="782">
        <v>500</v>
      </c>
      <c r="F434" s="810">
        <v>0</v>
      </c>
      <c r="G434" s="897">
        <v>0</v>
      </c>
      <c r="H434" s="915">
        <f t="shared" si="49"/>
        <v>0</v>
      </c>
      <c r="I434" s="708">
        <v>0</v>
      </c>
      <c r="J434" s="714">
        <f t="shared" si="50"/>
        <v>0</v>
      </c>
      <c r="K434" s="220"/>
      <c r="L434" s="942"/>
      <c r="M434" s="1100"/>
      <c r="N434" s="1107"/>
      <c r="O434" s="1082">
        <f t="shared" ref="O434:O465" si="51">M434-I434</f>
        <v>0</v>
      </c>
      <c r="P434" s="988"/>
      <c r="Q434" s="988"/>
      <c r="R434" s="272"/>
    </row>
    <row r="435" spans="1:18" s="279" customFormat="1" ht="12.75" hidden="1" customHeight="1" outlineLevel="1" x14ac:dyDescent="0.35">
      <c r="A435" s="229">
        <v>7070</v>
      </c>
      <c r="B435" s="139" t="s">
        <v>970</v>
      </c>
      <c r="C435" s="641">
        <v>0</v>
      </c>
      <c r="D435" s="640">
        <v>0</v>
      </c>
      <c r="E435" s="782">
        <v>0</v>
      </c>
      <c r="F435" s="810">
        <v>0</v>
      </c>
      <c r="G435" s="897"/>
      <c r="H435" s="915">
        <f t="shared" si="49"/>
        <v>0</v>
      </c>
      <c r="I435" s="708">
        <v>0</v>
      </c>
      <c r="J435" s="714">
        <f t="shared" si="50"/>
        <v>0</v>
      </c>
      <c r="K435" s="220"/>
      <c r="L435" s="942" t="str">
        <f>L433</f>
        <v>does not exist anymore</v>
      </c>
      <c r="M435" s="1100"/>
      <c r="N435" s="1107"/>
      <c r="O435" s="1082">
        <f t="shared" si="51"/>
        <v>0</v>
      </c>
      <c r="P435" s="988"/>
      <c r="Q435" s="988"/>
      <c r="R435" s="272"/>
    </row>
    <row r="436" spans="1:18" s="279" customFormat="1" ht="12.75" customHeight="1" outlineLevel="1" thickBot="1" x14ac:dyDescent="0.4">
      <c r="A436" s="229">
        <v>7141</v>
      </c>
      <c r="B436" s="139" t="s">
        <v>971</v>
      </c>
      <c r="C436" s="641"/>
      <c r="D436" s="640"/>
      <c r="E436" s="782">
        <v>500</v>
      </c>
      <c r="F436" s="810">
        <f>E436</f>
        <v>500</v>
      </c>
      <c r="G436" s="897">
        <v>0</v>
      </c>
      <c r="H436" s="915">
        <f t="shared" si="49"/>
        <v>-500</v>
      </c>
      <c r="I436" s="708">
        <v>0</v>
      </c>
      <c r="J436" s="714">
        <f t="shared" si="50"/>
        <v>0</v>
      </c>
      <c r="K436" s="220"/>
      <c r="L436" s="942"/>
      <c r="M436" s="1100">
        <v>500</v>
      </c>
      <c r="N436" s="1107"/>
      <c r="O436" s="1082">
        <f t="shared" si="51"/>
        <v>500</v>
      </c>
      <c r="P436" s="988"/>
      <c r="Q436" s="988"/>
      <c r="R436" s="272"/>
    </row>
    <row r="437" spans="1:18" s="279" customFormat="1" ht="12.75" customHeight="1" outlineLevel="1" thickBot="1" x14ac:dyDescent="0.4">
      <c r="A437" s="229">
        <v>7158</v>
      </c>
      <c r="B437" s="139" t="s">
        <v>972</v>
      </c>
      <c r="C437" s="641"/>
      <c r="D437" s="640"/>
      <c r="E437" s="782">
        <v>350</v>
      </c>
      <c r="F437" s="810">
        <f>E437</f>
        <v>350</v>
      </c>
      <c r="G437" s="810">
        <v>1000</v>
      </c>
      <c r="H437" s="915">
        <f t="shared" si="49"/>
        <v>650</v>
      </c>
      <c r="I437" s="708">
        <v>0</v>
      </c>
      <c r="J437" s="714">
        <f t="shared" si="50"/>
        <v>-1000</v>
      </c>
      <c r="K437" s="220"/>
      <c r="L437" s="942"/>
      <c r="M437" s="1100">
        <v>1000</v>
      </c>
      <c r="N437" s="1107"/>
      <c r="O437" s="1082">
        <f t="shared" si="51"/>
        <v>1000</v>
      </c>
      <c r="P437" s="988"/>
      <c r="Q437" s="988"/>
      <c r="R437" s="272"/>
    </row>
    <row r="438" spans="1:18" s="279" customFormat="1" ht="12.75" hidden="1" customHeight="1" outlineLevel="1" x14ac:dyDescent="0.35">
      <c r="A438" s="229">
        <v>7048</v>
      </c>
      <c r="B438" s="139" t="s">
        <v>376</v>
      </c>
      <c r="C438" s="641">
        <v>0</v>
      </c>
      <c r="D438" s="640">
        <v>0</v>
      </c>
      <c r="E438" s="782">
        <v>0</v>
      </c>
      <c r="F438" s="810">
        <v>0</v>
      </c>
      <c r="G438" s="897"/>
      <c r="H438" s="915">
        <f t="shared" si="49"/>
        <v>0</v>
      </c>
      <c r="I438" s="708">
        <v>0</v>
      </c>
      <c r="J438" s="714">
        <f t="shared" si="50"/>
        <v>0</v>
      </c>
      <c r="K438" s="220"/>
      <c r="L438" s="942" t="str">
        <f>L435</f>
        <v>does not exist anymore</v>
      </c>
      <c r="M438" s="1100"/>
      <c r="N438" s="1107"/>
      <c r="O438" s="1082">
        <f t="shared" si="51"/>
        <v>0</v>
      </c>
      <c r="P438" s="988"/>
      <c r="Q438" s="988"/>
      <c r="R438" s="272"/>
    </row>
    <row r="439" spans="1:18" s="279" customFormat="1" ht="12.75" customHeight="1" outlineLevel="1" thickBot="1" x14ac:dyDescent="0.4">
      <c r="A439" s="229">
        <v>7680</v>
      </c>
      <c r="B439" s="139" t="s">
        <v>973</v>
      </c>
      <c r="C439" s="641">
        <v>0</v>
      </c>
      <c r="D439" s="640">
        <v>160000</v>
      </c>
      <c r="E439" s="782">
        <v>155000</v>
      </c>
      <c r="F439" s="810">
        <v>155000</v>
      </c>
      <c r="G439" s="898">
        <f>F439</f>
        <v>155000</v>
      </c>
      <c r="H439" s="916">
        <f t="shared" si="49"/>
        <v>0</v>
      </c>
      <c r="I439" s="738">
        <v>0</v>
      </c>
      <c r="J439" s="714">
        <f t="shared" si="50"/>
        <v>-155000</v>
      </c>
      <c r="K439" s="220"/>
      <c r="L439" s="942"/>
      <c r="M439" s="1104">
        <f>SUM(M300:M437)</f>
        <v>206070.11</v>
      </c>
      <c r="N439" s="1107"/>
      <c r="O439" s="1082">
        <f t="shared" si="51"/>
        <v>206070.11</v>
      </c>
      <c r="P439" s="988"/>
      <c r="Q439" s="988"/>
      <c r="R439" s="272"/>
    </row>
    <row r="440" spans="1:18" s="279" customFormat="1" ht="12.75" customHeight="1" outlineLevel="1" thickBot="1" x14ac:dyDescent="0.4">
      <c r="A440" s="229">
        <v>7500</v>
      </c>
      <c r="B440" s="139" t="s">
        <v>974</v>
      </c>
      <c r="C440" s="641">
        <v>12839</v>
      </c>
      <c r="D440" s="640">
        <v>5000</v>
      </c>
      <c r="E440" s="783">
        <f>15000-E437-E353-E434-E363-E322-E313-E306-E305-E390</f>
        <v>11156</v>
      </c>
      <c r="F440" s="811">
        <f>15000-F427-F412-F395-F382-F378-F375-F346-F317</f>
        <v>12075</v>
      </c>
      <c r="G440" s="811">
        <f>15000-G427-G412-G395-G382-G378-G375-G346-G317</f>
        <v>11075</v>
      </c>
      <c r="H440" s="915">
        <f t="shared" si="49"/>
        <v>-1000</v>
      </c>
      <c r="I440" s="735">
        <f>15000-I437-I353-I434-I363-I322-I313-I306-I305-I390</f>
        <v>13514.05</v>
      </c>
      <c r="J440" s="714">
        <f t="shared" si="50"/>
        <v>2439.0499999999993</v>
      </c>
      <c r="K440" s="220"/>
      <c r="L440" s="942"/>
      <c r="M440" s="1105">
        <v>12000</v>
      </c>
      <c r="N440" s="1108"/>
      <c r="O440" s="1082">
        <f t="shared" si="51"/>
        <v>-1514.0499999999993</v>
      </c>
      <c r="P440" s="988"/>
      <c r="Q440" s="988"/>
      <c r="R440" s="272"/>
    </row>
    <row r="441" spans="1:18" s="168" customFormat="1" ht="14.25" thickBot="1" x14ac:dyDescent="0.45">
      <c r="A441" s="270"/>
      <c r="B441" s="309" t="s">
        <v>654</v>
      </c>
      <c r="C441" s="833">
        <v>208431.36000000002</v>
      </c>
      <c r="D441" s="834">
        <v>165000</v>
      </c>
      <c r="E441" s="784">
        <f>SUM(E300:E437)+E440</f>
        <v>179151.13999999998</v>
      </c>
      <c r="F441" s="812">
        <f>SUM(F300:F437)+F440</f>
        <v>166440.07</v>
      </c>
      <c r="G441" s="812">
        <f>SUM(G300:G437)+G440</f>
        <v>126538.95</v>
      </c>
      <c r="H441" s="917">
        <f>+G441-F441</f>
        <v>-39901.12000000001</v>
      </c>
      <c r="I441" s="680">
        <f>SUM(I300:I437)+I440</f>
        <v>126286.05</v>
      </c>
      <c r="J441" s="739">
        <f>+I441-G441</f>
        <v>-252.89999999999418</v>
      </c>
      <c r="K441" s="835"/>
      <c r="L441" s="836"/>
      <c r="M441" s="1106">
        <f>SUM(M300:M438)+M440</f>
        <v>218070.11</v>
      </c>
      <c r="N441" s="1109"/>
      <c r="O441" s="1082">
        <f t="shared" si="51"/>
        <v>91784.059999999983</v>
      </c>
    </row>
    <row r="442" spans="1:18" ht="13.9" thickBot="1" x14ac:dyDescent="0.4">
      <c r="A442" s="265"/>
      <c r="B442" s="50"/>
      <c r="C442" s="475"/>
      <c r="D442" s="475"/>
      <c r="E442" s="275"/>
      <c r="F442" s="275"/>
      <c r="G442" s="275"/>
      <c r="H442" s="475"/>
      <c r="I442" s="475"/>
      <c r="J442" s="475"/>
      <c r="K442" s="475"/>
      <c r="M442" s="475"/>
      <c r="N442" s="475"/>
      <c r="O442" s="475"/>
      <c r="P442" s="475"/>
      <c r="Q442" s="475"/>
    </row>
    <row r="443" spans="1:18" s="279" customFormat="1" ht="14.25" thickBot="1" x14ac:dyDescent="0.4">
      <c r="A443" s="147"/>
      <c r="B443" s="148" t="s">
        <v>975</v>
      </c>
      <c r="C443" s="149"/>
      <c r="D443" s="149"/>
      <c r="E443" s="149"/>
      <c r="F443" s="149"/>
      <c r="G443" s="149"/>
      <c r="H443" s="149"/>
      <c r="I443" s="149"/>
      <c r="J443" s="149"/>
      <c r="K443" s="149"/>
      <c r="L443" s="646"/>
      <c r="M443" s="149"/>
      <c r="N443" s="149"/>
      <c r="O443" s="149"/>
      <c r="P443" s="149"/>
      <c r="Q443" s="149"/>
      <c r="R443" s="272"/>
    </row>
    <row r="444" spans="1:18" s="279" customFormat="1" ht="13.9" x14ac:dyDescent="0.35">
      <c r="A444" s="283">
        <v>7000</v>
      </c>
      <c r="B444" s="275" t="s">
        <v>328</v>
      </c>
      <c r="C444" s="641">
        <v>19061.88</v>
      </c>
      <c r="D444" s="642">
        <v>20000</v>
      </c>
      <c r="E444" s="652">
        <v>37500</v>
      </c>
      <c r="F444" s="809" t="e">
        <f>#REF!</f>
        <v>#REF!</v>
      </c>
      <c r="G444" s="809" t="e">
        <f>#REF!</f>
        <v>#REF!</v>
      </c>
      <c r="H444" s="918" t="e">
        <f t="shared" ref="H444:H450" si="52">+G444-F444</f>
        <v>#REF!</v>
      </c>
      <c r="I444" s="920">
        <v>2858.64</v>
      </c>
      <c r="J444" s="716" t="e">
        <f>+I444-G444</f>
        <v>#REF!</v>
      </c>
      <c r="K444" s="220"/>
      <c r="L444" s="660"/>
      <c r="M444" s="1155">
        <v>27500</v>
      </c>
      <c r="N444" s="1067"/>
      <c r="O444" s="1071">
        <f t="shared" si="51"/>
        <v>24641.360000000001</v>
      </c>
      <c r="P444" s="982"/>
      <c r="Q444" s="982"/>
      <c r="R444" s="272"/>
    </row>
    <row r="445" spans="1:18" s="279" customFormat="1" ht="13.9" x14ac:dyDescent="0.35">
      <c r="A445" s="283">
        <v>7682</v>
      </c>
      <c r="B445" s="275" t="s">
        <v>976</v>
      </c>
      <c r="C445" s="644">
        <v>4000</v>
      </c>
      <c r="D445" s="642">
        <v>5000</v>
      </c>
      <c r="E445" s="779">
        <v>5000</v>
      </c>
      <c r="F445" s="795">
        <v>5000</v>
      </c>
      <c r="G445" s="795" t="e">
        <f>#REF!</f>
        <v>#REF!</v>
      </c>
      <c r="H445" s="918" t="e">
        <f t="shared" si="52"/>
        <v>#REF!</v>
      </c>
      <c r="I445" s="919">
        <v>0</v>
      </c>
      <c r="J445" s="716" t="e">
        <f t="shared" ref="J445:J449" si="53">+I445-G445</f>
        <v>#REF!</v>
      </c>
      <c r="K445" s="220"/>
      <c r="L445" s="661"/>
      <c r="M445" s="1038">
        <v>5000</v>
      </c>
      <c r="N445" s="1068"/>
      <c r="O445" s="1073">
        <f t="shared" si="51"/>
        <v>5000</v>
      </c>
      <c r="P445" s="982"/>
      <c r="Q445" s="982"/>
      <c r="R445" s="272"/>
    </row>
    <row r="446" spans="1:18" s="279" customFormat="1" ht="13.9" x14ac:dyDescent="0.35">
      <c r="A446" s="283">
        <v>7683</v>
      </c>
      <c r="B446" s="275" t="s">
        <v>487</v>
      </c>
      <c r="C446" s="644">
        <v>1807</v>
      </c>
      <c r="D446" s="642">
        <v>2000</v>
      </c>
      <c r="E446" s="779">
        <v>2000</v>
      </c>
      <c r="F446" s="795">
        <v>2000</v>
      </c>
      <c r="G446" s="795" t="e">
        <f>#REF!</f>
        <v>#REF!</v>
      </c>
      <c r="H446" s="918" t="e">
        <f t="shared" si="52"/>
        <v>#REF!</v>
      </c>
      <c r="I446" s="919">
        <v>0</v>
      </c>
      <c r="J446" s="716" t="e">
        <f t="shared" si="53"/>
        <v>#REF!</v>
      </c>
      <c r="K446" s="220"/>
      <c r="L446" s="661"/>
      <c r="M446" s="1038">
        <v>3000</v>
      </c>
      <c r="N446" s="1068"/>
      <c r="O446" s="1073">
        <f t="shared" si="51"/>
        <v>3000</v>
      </c>
      <c r="P446" s="982"/>
      <c r="Q446" s="982"/>
      <c r="R446" s="272"/>
    </row>
    <row r="447" spans="1:18" s="279" customFormat="1" ht="13.9" x14ac:dyDescent="0.35">
      <c r="A447" s="283">
        <v>7684</v>
      </c>
      <c r="B447" s="275" t="s">
        <v>488</v>
      </c>
      <c r="C447" s="644">
        <v>7492</v>
      </c>
      <c r="D447" s="642">
        <v>5000</v>
      </c>
      <c r="E447" s="779">
        <v>3000</v>
      </c>
      <c r="F447" s="795">
        <v>3000</v>
      </c>
      <c r="G447" s="795" t="e">
        <f>#REF!</f>
        <v>#REF!</v>
      </c>
      <c r="H447" s="918" t="e">
        <f t="shared" si="52"/>
        <v>#REF!</v>
      </c>
      <c r="I447" s="919">
        <v>0</v>
      </c>
      <c r="J447" s="716" t="e">
        <f t="shared" si="53"/>
        <v>#REF!</v>
      </c>
      <c r="K447" s="220"/>
      <c r="L447" s="661"/>
      <c r="M447" s="1038">
        <v>3000</v>
      </c>
      <c r="N447" s="1068"/>
      <c r="O447" s="1073">
        <f t="shared" si="51"/>
        <v>3000</v>
      </c>
      <c r="P447" s="982"/>
      <c r="Q447" s="982"/>
      <c r="R447" s="272"/>
    </row>
    <row r="448" spans="1:18" s="279" customFormat="1" ht="13.9" x14ac:dyDescent="0.35">
      <c r="A448" s="283">
        <v>7681</v>
      </c>
      <c r="B448" s="275" t="s">
        <v>977</v>
      </c>
      <c r="C448" s="644"/>
      <c r="D448" s="642"/>
      <c r="E448" s="779">
        <v>3000</v>
      </c>
      <c r="F448" s="795">
        <v>3000</v>
      </c>
      <c r="G448" s="795" t="e">
        <f>#REF!</f>
        <v>#REF!</v>
      </c>
      <c r="H448" s="918" t="e">
        <f t="shared" si="52"/>
        <v>#REF!</v>
      </c>
      <c r="I448" s="919">
        <v>0</v>
      </c>
      <c r="J448" s="716" t="e">
        <f t="shared" si="53"/>
        <v>#REF!</v>
      </c>
      <c r="K448" s="220"/>
      <c r="L448" s="661"/>
      <c r="M448" s="1038">
        <v>5000</v>
      </c>
      <c r="N448" s="1068"/>
      <c r="O448" s="1073">
        <f t="shared" si="51"/>
        <v>5000</v>
      </c>
      <c r="P448" s="982"/>
      <c r="Q448" s="982"/>
      <c r="R448" s="272"/>
    </row>
    <row r="449" spans="1:18" s="279" customFormat="1" ht="14.25" thickBot="1" x14ac:dyDescent="0.4">
      <c r="A449" s="283">
        <v>7685</v>
      </c>
      <c r="B449" s="275" t="s">
        <v>489</v>
      </c>
      <c r="C449" s="645">
        <v>520</v>
      </c>
      <c r="D449" s="643">
        <v>1000</v>
      </c>
      <c r="E449" s="785">
        <v>1000</v>
      </c>
      <c r="F449" s="813">
        <v>1500</v>
      </c>
      <c r="G449" s="813" t="e">
        <f>#REF!</f>
        <v>#REF!</v>
      </c>
      <c r="H449" s="918" t="e">
        <f t="shared" si="52"/>
        <v>#REF!</v>
      </c>
      <c r="I449" s="921">
        <v>437.82</v>
      </c>
      <c r="J449" s="716" t="e">
        <f t="shared" si="53"/>
        <v>#REF!</v>
      </c>
      <c r="K449" s="220" t="s">
        <v>978</v>
      </c>
      <c r="L449" s="661"/>
      <c r="M449" s="1038">
        <v>10000</v>
      </c>
      <c r="N449" s="1067"/>
      <c r="O449" s="1073">
        <f t="shared" si="51"/>
        <v>9562.18</v>
      </c>
      <c r="P449" s="982"/>
      <c r="Q449" s="982"/>
      <c r="R449" s="272"/>
    </row>
    <row r="450" spans="1:18" s="839" customFormat="1" ht="14.25" thickBot="1" x14ac:dyDescent="0.45">
      <c r="A450" s="310"/>
      <c r="B450" s="310" t="s">
        <v>654</v>
      </c>
      <c r="C450" s="301">
        <v>32880.880000000005</v>
      </c>
      <c r="D450" s="294">
        <v>33000</v>
      </c>
      <c r="E450" s="786">
        <f>SUM(E444:E449)</f>
        <v>51500</v>
      </c>
      <c r="F450" s="806" t="e">
        <f>SUM(F444:F449)</f>
        <v>#REF!</v>
      </c>
      <c r="G450" s="806" t="e">
        <f>SUM(G444:G449)</f>
        <v>#REF!</v>
      </c>
      <c r="H450" s="294" t="e">
        <f t="shared" si="52"/>
        <v>#REF!</v>
      </c>
      <c r="I450" s="677">
        <f>SUM(I444:I449)</f>
        <v>3296.46</v>
      </c>
      <c r="J450" s="923" t="e">
        <f>+I450-G450</f>
        <v>#REF!</v>
      </c>
      <c r="K450" s="835"/>
      <c r="L450" s="837"/>
      <c r="M450" s="1028">
        <f>SUM(M444:M449)</f>
        <v>53500</v>
      </c>
      <c r="N450" s="1084"/>
      <c r="O450" s="1088">
        <f t="shared" si="51"/>
        <v>50203.54</v>
      </c>
      <c r="P450" s="168"/>
      <c r="Q450" s="168"/>
      <c r="R450" s="838"/>
    </row>
    <row r="451" spans="1:18" ht="13.9" thickBot="1" x14ac:dyDescent="0.4">
      <c r="A451" s="265"/>
      <c r="B451" s="139"/>
      <c r="C451" s="477"/>
      <c r="D451" s="477"/>
      <c r="E451" s="130"/>
      <c r="F451" s="477"/>
      <c r="G451" s="477"/>
      <c r="H451" s="477"/>
      <c r="I451" s="477"/>
      <c r="J451" s="130"/>
      <c r="K451" s="477"/>
      <c r="M451" s="1022"/>
      <c r="N451" s="1054"/>
      <c r="O451" s="487"/>
    </row>
    <row r="452" spans="1:18" hidden="1" x14ac:dyDescent="0.35">
      <c r="A452" s="265"/>
      <c r="B452" s="284"/>
      <c r="C452" s="231"/>
      <c r="D452" s="231"/>
      <c r="E452" s="134"/>
      <c r="F452" s="514"/>
      <c r="G452" s="514"/>
      <c r="H452" s="231"/>
      <c r="I452" s="220"/>
      <c r="J452" s="52"/>
      <c r="K452" s="220"/>
      <c r="M452" s="996"/>
      <c r="N452" s="1054"/>
      <c r="O452" s="487">
        <f t="shared" si="51"/>
        <v>0</v>
      </c>
    </row>
    <row r="453" spans="1:18" s="750" customFormat="1" ht="14.25" thickBot="1" x14ac:dyDescent="0.45">
      <c r="A453" s="743"/>
      <c r="B453" s="759" t="s">
        <v>979</v>
      </c>
      <c r="C453" s="806">
        <v>268422.64</v>
      </c>
      <c r="D453" s="745">
        <f>+D450+D441</f>
        <v>198000</v>
      </c>
      <c r="E453" s="745">
        <f>+E450+E441</f>
        <v>230651.13999999998</v>
      </c>
      <c r="F453" s="745" t="e">
        <f>F450+F441</f>
        <v>#REF!</v>
      </c>
      <c r="G453" s="745" t="e">
        <f>G450+G441</f>
        <v>#REF!</v>
      </c>
      <c r="H453" s="807" t="e">
        <f>+G453-F453</f>
        <v>#REF!</v>
      </c>
      <c r="I453" s="745">
        <f>I450+I441</f>
        <v>129582.51000000001</v>
      </c>
      <c r="J453" s="745" t="e">
        <f>+I453-G453</f>
        <v>#REF!</v>
      </c>
      <c r="K453" s="745"/>
      <c r="M453" s="1024">
        <f>M450+M441</f>
        <v>271570.11</v>
      </c>
      <c r="N453" s="1087"/>
      <c r="O453" s="774">
        <f t="shared" si="51"/>
        <v>141987.59999999998</v>
      </c>
    </row>
    <row r="454" spans="1:18" s="3" customFormat="1" thickBot="1" x14ac:dyDescent="0.45">
      <c r="A454" s="265"/>
      <c r="B454" s="50"/>
      <c r="C454" s="501"/>
      <c r="D454" s="501"/>
      <c r="E454" s="787"/>
      <c r="F454" s="503"/>
      <c r="G454" s="899"/>
      <c r="H454" s="501"/>
      <c r="I454" s="679"/>
      <c r="J454" s="53"/>
      <c r="K454" s="501"/>
      <c r="M454" s="1035"/>
      <c r="N454" s="1054"/>
    </row>
    <row r="455" spans="1:18" s="750" customFormat="1" ht="22.5" customHeight="1" thickBot="1" x14ac:dyDescent="0.45">
      <c r="A455" s="743"/>
      <c r="B455" s="752" t="s">
        <v>980</v>
      </c>
      <c r="C455" s="767">
        <v>-106580.19</v>
      </c>
      <c r="D455" s="767">
        <f>D293-D453</f>
        <v>26000</v>
      </c>
      <c r="E455" s="767">
        <f>+E293-E453</f>
        <v>27465.610000000015</v>
      </c>
      <c r="F455" s="767" t="e">
        <f>F293-F453</f>
        <v>#REF!</v>
      </c>
      <c r="G455" s="767" t="e">
        <f>G293-G453</f>
        <v>#REF!</v>
      </c>
      <c r="H455" s="840" t="e">
        <f>+G455-F455</f>
        <v>#REF!</v>
      </c>
      <c r="I455" s="767">
        <f>I293-I453</f>
        <v>141041.49</v>
      </c>
      <c r="J455" s="767" t="e">
        <f>+I455-G455</f>
        <v>#REF!</v>
      </c>
      <c r="K455" s="745"/>
      <c r="M455" s="1030">
        <f>M293-M453</f>
        <v>4466.890000000014</v>
      </c>
      <c r="N455" s="1086"/>
      <c r="O455" s="774">
        <f t="shared" si="51"/>
        <v>-136574.59999999998</v>
      </c>
    </row>
    <row r="456" spans="1:18" x14ac:dyDescent="0.35">
      <c r="A456" s="265"/>
      <c r="B456" s="139"/>
      <c r="C456" s="501"/>
      <c r="D456" s="501"/>
      <c r="E456" s="475"/>
      <c r="F456" s="475"/>
      <c r="G456" s="475"/>
      <c r="H456" s="501"/>
      <c r="I456" s="501"/>
      <c r="J456" s="501"/>
      <c r="K456" s="501"/>
      <c r="M456" s="501"/>
      <c r="N456" s="501"/>
      <c r="O456" s="146">
        <f t="shared" si="51"/>
        <v>0</v>
      </c>
    </row>
    <row r="457" spans="1:18" x14ac:dyDescent="0.35">
      <c r="A457" s="265"/>
      <c r="B457" s="139"/>
      <c r="C457" s="501"/>
      <c r="D457" s="501"/>
      <c r="E457" s="475"/>
      <c r="F457" s="475"/>
      <c r="G457" s="475"/>
      <c r="H457" s="501"/>
      <c r="I457" s="501"/>
      <c r="J457" s="501"/>
      <c r="K457" s="501"/>
      <c r="M457" s="501"/>
      <c r="N457" s="501"/>
      <c r="O457" s="146">
        <f t="shared" si="51"/>
        <v>0</v>
      </c>
    </row>
    <row r="458" spans="1:18" s="2" customFormat="1" ht="13.15" x14ac:dyDescent="0.35">
      <c r="A458" s="265"/>
      <c r="B458" s="504"/>
      <c r="C458" s="501"/>
      <c r="D458" s="501"/>
      <c r="E458" s="475"/>
      <c r="F458" s="475"/>
      <c r="G458" s="475"/>
      <c r="H458" s="501"/>
      <c r="I458" s="501"/>
      <c r="J458" s="501"/>
      <c r="K458" s="501"/>
      <c r="M458" s="501"/>
      <c r="N458" s="501"/>
      <c r="O458" s="2">
        <f t="shared" si="51"/>
        <v>0</v>
      </c>
    </row>
    <row r="459" spans="1:18" s="2" customFormat="1" ht="41.25" x14ac:dyDescent="0.35">
      <c r="A459" s="135"/>
      <c r="B459" s="113" t="s">
        <v>981</v>
      </c>
      <c r="C459" s="497"/>
      <c r="D459" s="497"/>
      <c r="E459" s="497"/>
      <c r="F459" s="497"/>
      <c r="G459" s="497"/>
      <c r="H459" s="497"/>
      <c r="I459" s="497"/>
      <c r="J459" s="497"/>
      <c r="K459" s="135"/>
      <c r="L459" s="497"/>
      <c r="M459" s="497"/>
      <c r="N459" s="497"/>
      <c r="O459" s="497">
        <f t="shared" si="51"/>
        <v>0</v>
      </c>
      <c r="P459" s="497"/>
      <c r="Q459" s="497"/>
    </row>
    <row r="460" spans="1:18" x14ac:dyDescent="0.35">
      <c r="A460" s="265"/>
      <c r="B460" s="139"/>
      <c r="C460" s="501"/>
      <c r="D460" s="501"/>
      <c r="E460" s="475"/>
      <c r="F460" s="475"/>
      <c r="G460" s="475"/>
      <c r="H460" s="501"/>
      <c r="I460" s="501"/>
      <c r="J460" s="501"/>
      <c r="K460" s="501"/>
      <c r="M460" s="501"/>
      <c r="N460" s="501"/>
      <c r="O460" s="146">
        <f t="shared" si="51"/>
        <v>0</v>
      </c>
    </row>
    <row r="461" spans="1:18" s="2" customFormat="1" thickBot="1" x14ac:dyDescent="0.4">
      <c r="A461" s="265"/>
      <c r="B461" s="505"/>
      <c r="C461" s="464"/>
      <c r="D461" s="464"/>
      <c r="E461" s="477"/>
      <c r="F461" s="477"/>
      <c r="G461" s="477"/>
      <c r="H461" s="464"/>
      <c r="I461" s="679"/>
      <c r="J461" s="679"/>
      <c r="K461" s="512"/>
      <c r="M461" s="679"/>
      <c r="N461" s="512"/>
      <c r="O461" s="2">
        <f t="shared" si="51"/>
        <v>0</v>
      </c>
    </row>
    <row r="462" spans="1:18" s="509" customFormat="1" ht="15.4" thickBot="1" x14ac:dyDescent="0.45">
      <c r="A462" s="496"/>
      <c r="B462" s="816" t="s">
        <v>982</v>
      </c>
      <c r="C462" s="817">
        <v>2545859.4500000002</v>
      </c>
      <c r="D462" s="817">
        <v>2781135.49</v>
      </c>
      <c r="E462" s="729">
        <f>+E293+E260+E228+E192+E38</f>
        <v>2794321.84</v>
      </c>
      <c r="F462" s="778">
        <f>+F293+F260+F228+F192+F38</f>
        <v>2778513.9746000003</v>
      </c>
      <c r="G462" s="778">
        <f>+G293+G260+G228+G192+G38</f>
        <v>2825452.6623459999</v>
      </c>
      <c r="H462" s="817">
        <f>+F462-E462</f>
        <v>-15807.865399999544</v>
      </c>
      <c r="I462" s="818">
        <f>+I293+I260+I228+I192+I38</f>
        <v>2611960.2199999997</v>
      </c>
      <c r="J462" s="729">
        <f>+I462-G462</f>
        <v>-213492.44234600011</v>
      </c>
      <c r="K462" s="817"/>
      <c r="M462" s="1039">
        <f>+M293+M260+M228+M192+M38</f>
        <v>3251060.74</v>
      </c>
      <c r="N462" s="1086"/>
      <c r="O462" s="1112">
        <f t="shared" si="51"/>
        <v>639100.52000000048</v>
      </c>
    </row>
    <row r="463" spans="1:18" s="509" customFormat="1" ht="15.4" thickBot="1" x14ac:dyDescent="0.45">
      <c r="A463" s="819"/>
      <c r="B463" s="740" t="s">
        <v>983</v>
      </c>
      <c r="C463" s="820">
        <v>2696770.8</v>
      </c>
      <c r="D463" s="820">
        <v>2747607.0062738387</v>
      </c>
      <c r="E463" s="821">
        <f>+E453+E278+E244+E210+E172</f>
        <v>2730535.4080324778</v>
      </c>
      <c r="F463" s="822" t="e">
        <f>+F453+F278+F244+F210+F172</f>
        <v>#REF!</v>
      </c>
      <c r="G463" s="822" t="e">
        <f>+G453+G278+G244+G210+G172</f>
        <v>#REF!</v>
      </c>
      <c r="H463" s="817" t="e">
        <f>+F463-E463</f>
        <v>#REF!</v>
      </c>
      <c r="I463" s="823">
        <f>+I453+I278+I244+I210+I172</f>
        <v>2356609.17</v>
      </c>
      <c r="J463" s="821" t="e">
        <f>+I463-G463</f>
        <v>#REF!</v>
      </c>
      <c r="K463" s="820"/>
      <c r="M463" s="1040">
        <f>+M453+M278+M244+M210+M172</f>
        <v>3208944.85</v>
      </c>
      <c r="N463" s="1086"/>
      <c r="O463" s="1112">
        <f t="shared" si="51"/>
        <v>852335.68000000017</v>
      </c>
    </row>
    <row r="464" spans="1:18" s="2" customFormat="1" ht="14.25" thickBot="1" x14ac:dyDescent="0.4">
      <c r="A464" s="507"/>
      <c r="B464" s="344"/>
      <c r="C464" s="508"/>
      <c r="D464" s="508"/>
      <c r="E464" s="741"/>
      <c r="F464" s="741"/>
      <c r="G464" s="741"/>
      <c r="H464" s="508"/>
      <c r="I464" s="508"/>
      <c r="J464" s="741"/>
      <c r="K464" s="508"/>
      <c r="M464" s="1041"/>
      <c r="N464" s="1063"/>
      <c r="O464" s="2">
        <f t="shared" si="51"/>
        <v>0</v>
      </c>
    </row>
    <row r="465" spans="1:15" s="509" customFormat="1" ht="18" thickBot="1" x14ac:dyDescent="0.45">
      <c r="A465" s="742"/>
      <c r="B465" s="662" t="s">
        <v>984</v>
      </c>
      <c r="C465" s="463">
        <v>-150911.34999999983</v>
      </c>
      <c r="D465" s="463">
        <v>33528.483726161299</v>
      </c>
      <c r="E465" s="463">
        <f>+E462-E463</f>
        <v>63786.431967522018</v>
      </c>
      <c r="F465" s="815" t="e">
        <f>+F462-F463</f>
        <v>#REF!</v>
      </c>
      <c r="G465" s="815" t="e">
        <f>+G462-G463</f>
        <v>#REF!</v>
      </c>
      <c r="H465" s="506" t="e">
        <f>+F465-E465</f>
        <v>#REF!</v>
      </c>
      <c r="I465" s="681">
        <f>+I462-I463</f>
        <v>255351.04999999981</v>
      </c>
      <c r="J465" s="463" t="e">
        <f>+I465-G465</f>
        <v>#REF!</v>
      </c>
      <c r="K465" s="463"/>
      <c r="M465" s="1042">
        <f>+M462-M463</f>
        <v>42115.89000000013</v>
      </c>
      <c r="N465" s="1113"/>
      <c r="O465" s="1112">
        <f t="shared" si="51"/>
        <v>-213235.15999999968</v>
      </c>
    </row>
    <row r="466" spans="1:15" x14ac:dyDescent="0.35">
      <c r="F466" s="146"/>
      <c r="G466" s="146"/>
      <c r="O466" s="487"/>
    </row>
    <row r="467" spans="1:15" x14ac:dyDescent="0.35">
      <c r="F467" s="146"/>
      <c r="G467" s="146"/>
      <c r="O467" s="487"/>
    </row>
    <row r="468" spans="1:15" x14ac:dyDescent="0.35">
      <c r="F468" s="146"/>
      <c r="G468" s="146"/>
      <c r="O468" s="487"/>
    </row>
    <row r="469" spans="1:15" x14ac:dyDescent="0.35">
      <c r="F469" s="146"/>
      <c r="G469" s="146"/>
      <c r="O469" s="487"/>
    </row>
    <row r="470" spans="1:15" x14ac:dyDescent="0.35">
      <c r="F470" s="146"/>
      <c r="G470" s="146"/>
      <c r="O470" s="487"/>
    </row>
    <row r="471" spans="1:15" x14ac:dyDescent="0.35">
      <c r="F471" s="146"/>
      <c r="G471" s="146"/>
      <c r="O471" s="487"/>
    </row>
    <row r="472" spans="1:15" x14ac:dyDescent="0.35">
      <c r="F472" s="146"/>
      <c r="G472" s="146"/>
      <c r="O472" s="487"/>
    </row>
    <row r="473" spans="1:15" x14ac:dyDescent="0.35">
      <c r="F473" s="146"/>
      <c r="G473" s="146"/>
      <c r="O473" s="487"/>
    </row>
    <row r="474" spans="1:15" x14ac:dyDescent="0.35">
      <c r="F474" s="146"/>
      <c r="G474" s="146"/>
      <c r="O474" s="487"/>
    </row>
    <row r="475" spans="1:15" x14ac:dyDescent="0.35">
      <c r="F475" s="146"/>
      <c r="G475" s="146"/>
      <c r="O475" s="487"/>
    </row>
    <row r="476" spans="1:15" x14ac:dyDescent="0.35">
      <c r="F476" s="146"/>
      <c r="G476" s="146"/>
      <c r="O476" s="487"/>
    </row>
    <row r="477" spans="1:15" x14ac:dyDescent="0.35">
      <c r="F477" s="146"/>
      <c r="G477" s="146"/>
      <c r="O477" s="487"/>
    </row>
    <row r="478" spans="1:15" x14ac:dyDescent="0.35">
      <c r="F478" s="146"/>
      <c r="G478" s="146"/>
      <c r="O478" s="487"/>
    </row>
    <row r="479" spans="1:15" x14ac:dyDescent="0.35">
      <c r="F479" s="146"/>
      <c r="G479" s="146"/>
      <c r="O479" s="487"/>
    </row>
    <row r="480" spans="1:15" x14ac:dyDescent="0.35">
      <c r="F480" s="146"/>
      <c r="G480" s="146"/>
      <c r="O480" s="487"/>
    </row>
    <row r="481" spans="6:15" x14ac:dyDescent="0.35">
      <c r="F481" s="146"/>
      <c r="G481" s="146"/>
      <c r="O481" s="487"/>
    </row>
    <row r="482" spans="6:15" x14ac:dyDescent="0.35">
      <c r="F482" s="146"/>
      <c r="G482" s="146"/>
      <c r="O482" s="487"/>
    </row>
    <row r="483" spans="6:15" x14ac:dyDescent="0.35">
      <c r="F483" s="146"/>
      <c r="G483" s="146"/>
      <c r="O483" s="487"/>
    </row>
    <row r="484" spans="6:15" x14ac:dyDescent="0.35">
      <c r="F484" s="146"/>
      <c r="G484" s="146"/>
      <c r="O484" s="487"/>
    </row>
    <row r="485" spans="6:15" x14ac:dyDescent="0.35">
      <c r="F485" s="146"/>
      <c r="G485" s="146"/>
      <c r="O485" s="487"/>
    </row>
    <row r="486" spans="6:15" x14ac:dyDescent="0.35">
      <c r="F486" s="146"/>
      <c r="G486" s="146"/>
      <c r="O486" s="487"/>
    </row>
    <row r="487" spans="6:15" x14ac:dyDescent="0.35">
      <c r="F487" s="146"/>
      <c r="G487" s="146"/>
      <c r="O487" s="487"/>
    </row>
    <row r="488" spans="6:15" x14ac:dyDescent="0.35">
      <c r="F488" s="146"/>
      <c r="G488" s="146"/>
      <c r="O488" s="487"/>
    </row>
    <row r="489" spans="6:15" x14ac:dyDescent="0.35">
      <c r="F489" s="146"/>
      <c r="G489" s="146"/>
      <c r="O489" s="487"/>
    </row>
    <row r="490" spans="6:15" x14ac:dyDescent="0.35">
      <c r="F490" s="146"/>
      <c r="G490" s="146"/>
      <c r="O490" s="487"/>
    </row>
    <row r="491" spans="6:15" x14ac:dyDescent="0.35">
      <c r="F491" s="146"/>
      <c r="G491" s="146"/>
      <c r="O491" s="487"/>
    </row>
    <row r="492" spans="6:15" x14ac:dyDescent="0.35">
      <c r="F492" s="146"/>
      <c r="G492" s="146"/>
      <c r="O492" s="487"/>
    </row>
    <row r="493" spans="6:15" x14ac:dyDescent="0.35">
      <c r="F493" s="146"/>
      <c r="G493" s="146"/>
      <c r="O493" s="487"/>
    </row>
    <row r="494" spans="6:15" x14ac:dyDescent="0.35">
      <c r="F494" s="146"/>
      <c r="G494" s="146"/>
      <c r="O494" s="487"/>
    </row>
    <row r="495" spans="6:15" x14ac:dyDescent="0.35">
      <c r="F495" s="146"/>
      <c r="G495" s="146"/>
      <c r="O495" s="487"/>
    </row>
    <row r="496" spans="6:15" x14ac:dyDescent="0.35">
      <c r="F496" s="146"/>
      <c r="G496" s="146"/>
      <c r="O496" s="487"/>
    </row>
    <row r="497" spans="6:15" x14ac:dyDescent="0.35">
      <c r="F497" s="146"/>
      <c r="G497" s="146"/>
      <c r="O497" s="487"/>
    </row>
    <row r="498" spans="6:15" x14ac:dyDescent="0.35">
      <c r="F498" s="146"/>
      <c r="G498" s="146"/>
      <c r="O498" s="487"/>
    </row>
    <row r="499" spans="6:15" x14ac:dyDescent="0.35">
      <c r="F499" s="146"/>
      <c r="G499" s="146"/>
      <c r="O499" s="487"/>
    </row>
    <row r="500" spans="6:15" x14ac:dyDescent="0.35">
      <c r="F500" s="146"/>
      <c r="G500" s="146"/>
      <c r="O500" s="487"/>
    </row>
    <row r="501" spans="6:15" x14ac:dyDescent="0.35">
      <c r="F501" s="146"/>
      <c r="G501" s="146"/>
      <c r="O501" s="487"/>
    </row>
    <row r="502" spans="6:15" x14ac:dyDescent="0.35">
      <c r="F502" s="146"/>
      <c r="G502" s="146"/>
      <c r="O502" s="487"/>
    </row>
    <row r="503" spans="6:15" x14ac:dyDescent="0.35">
      <c r="F503" s="146"/>
      <c r="G503" s="146"/>
      <c r="O503" s="487"/>
    </row>
    <row r="504" spans="6:15" x14ac:dyDescent="0.35">
      <c r="F504" s="146"/>
      <c r="G504" s="146"/>
      <c r="O504" s="487"/>
    </row>
    <row r="505" spans="6:15" x14ac:dyDescent="0.35">
      <c r="F505" s="146"/>
      <c r="G505" s="146"/>
      <c r="O505" s="487"/>
    </row>
    <row r="506" spans="6:15" x14ac:dyDescent="0.35">
      <c r="F506" s="146"/>
      <c r="G506" s="146"/>
      <c r="O506" s="487"/>
    </row>
    <row r="507" spans="6:15" x14ac:dyDescent="0.35">
      <c r="F507" s="146"/>
      <c r="G507" s="146"/>
      <c r="O507" s="487"/>
    </row>
    <row r="508" spans="6:15" x14ac:dyDescent="0.35">
      <c r="F508" s="146"/>
      <c r="G508" s="146"/>
      <c r="O508" s="487"/>
    </row>
    <row r="509" spans="6:15" x14ac:dyDescent="0.35">
      <c r="F509" s="146"/>
      <c r="G509" s="146"/>
      <c r="O509" s="487">
        <f t="shared" ref="O509:O561" si="54">M509-I509</f>
        <v>0</v>
      </c>
    </row>
    <row r="510" spans="6:15" x14ac:dyDescent="0.35">
      <c r="F510" s="146"/>
      <c r="G510" s="146"/>
      <c r="O510" s="487">
        <f t="shared" si="54"/>
        <v>0</v>
      </c>
    </row>
    <row r="511" spans="6:15" x14ac:dyDescent="0.35">
      <c r="F511" s="146"/>
      <c r="G511" s="146"/>
      <c r="O511" s="487">
        <f t="shared" si="54"/>
        <v>0</v>
      </c>
    </row>
    <row r="512" spans="6:15" x14ac:dyDescent="0.35">
      <c r="F512" s="146"/>
      <c r="G512" s="146"/>
      <c r="O512" s="487">
        <f t="shared" si="54"/>
        <v>0</v>
      </c>
    </row>
    <row r="513" spans="6:15" x14ac:dyDescent="0.35">
      <c r="F513" s="146"/>
      <c r="G513" s="146"/>
      <c r="O513" s="487">
        <f t="shared" si="54"/>
        <v>0</v>
      </c>
    </row>
    <row r="514" spans="6:15" x14ac:dyDescent="0.35">
      <c r="F514" s="146"/>
      <c r="G514" s="146"/>
      <c r="O514" s="487">
        <f t="shared" si="54"/>
        <v>0</v>
      </c>
    </row>
    <row r="515" spans="6:15" x14ac:dyDescent="0.35">
      <c r="F515" s="146"/>
      <c r="G515" s="146"/>
      <c r="O515" s="487">
        <f t="shared" si="54"/>
        <v>0</v>
      </c>
    </row>
    <row r="516" spans="6:15" x14ac:dyDescent="0.35">
      <c r="F516" s="146"/>
      <c r="G516" s="146"/>
      <c r="O516" s="487">
        <f t="shared" si="54"/>
        <v>0</v>
      </c>
    </row>
    <row r="517" spans="6:15" x14ac:dyDescent="0.35">
      <c r="F517" s="146"/>
      <c r="G517" s="146"/>
      <c r="O517" s="487">
        <f t="shared" si="54"/>
        <v>0</v>
      </c>
    </row>
    <row r="518" spans="6:15" x14ac:dyDescent="0.35">
      <c r="F518" s="146"/>
      <c r="G518" s="146"/>
      <c r="O518" s="487">
        <f t="shared" si="54"/>
        <v>0</v>
      </c>
    </row>
    <row r="519" spans="6:15" x14ac:dyDescent="0.35">
      <c r="F519" s="146"/>
      <c r="G519" s="146"/>
      <c r="O519" s="487">
        <f t="shared" si="54"/>
        <v>0</v>
      </c>
    </row>
    <row r="520" spans="6:15" x14ac:dyDescent="0.35">
      <c r="F520" s="146"/>
      <c r="G520" s="146"/>
      <c r="O520" s="487">
        <f t="shared" si="54"/>
        <v>0</v>
      </c>
    </row>
    <row r="521" spans="6:15" x14ac:dyDescent="0.35">
      <c r="F521" s="146"/>
      <c r="G521" s="146"/>
      <c r="O521" s="487">
        <f t="shared" si="54"/>
        <v>0</v>
      </c>
    </row>
    <row r="522" spans="6:15" x14ac:dyDescent="0.35">
      <c r="F522" s="146"/>
      <c r="G522" s="146"/>
      <c r="O522" s="487">
        <f t="shared" si="54"/>
        <v>0</v>
      </c>
    </row>
    <row r="523" spans="6:15" x14ac:dyDescent="0.35">
      <c r="F523" s="146"/>
      <c r="G523" s="146"/>
      <c r="O523" s="487">
        <f t="shared" si="54"/>
        <v>0</v>
      </c>
    </row>
    <row r="524" spans="6:15" x14ac:dyDescent="0.35">
      <c r="F524" s="146"/>
      <c r="G524" s="146"/>
      <c r="O524" s="487">
        <f t="shared" si="54"/>
        <v>0</v>
      </c>
    </row>
    <row r="525" spans="6:15" x14ac:dyDescent="0.35">
      <c r="O525" s="487">
        <f t="shared" si="54"/>
        <v>0</v>
      </c>
    </row>
    <row r="526" spans="6:15" x14ac:dyDescent="0.35">
      <c r="O526" s="487">
        <f t="shared" si="54"/>
        <v>0</v>
      </c>
    </row>
    <row r="527" spans="6:15" x14ac:dyDescent="0.35">
      <c r="O527" s="487">
        <f t="shared" si="54"/>
        <v>0</v>
      </c>
    </row>
    <row r="528" spans="6:15" x14ac:dyDescent="0.35">
      <c r="O528" s="487">
        <f t="shared" si="54"/>
        <v>0</v>
      </c>
    </row>
    <row r="529" spans="15:15" x14ac:dyDescent="0.35">
      <c r="O529" s="487">
        <f t="shared" si="54"/>
        <v>0</v>
      </c>
    </row>
    <row r="530" spans="15:15" x14ac:dyDescent="0.35">
      <c r="O530" s="487">
        <f t="shared" si="54"/>
        <v>0</v>
      </c>
    </row>
    <row r="531" spans="15:15" x14ac:dyDescent="0.35">
      <c r="O531" s="487">
        <f t="shared" si="54"/>
        <v>0</v>
      </c>
    </row>
    <row r="532" spans="15:15" x14ac:dyDescent="0.35">
      <c r="O532" s="487">
        <f t="shared" si="54"/>
        <v>0</v>
      </c>
    </row>
    <row r="533" spans="15:15" x14ac:dyDescent="0.35">
      <c r="O533" s="487">
        <f t="shared" si="54"/>
        <v>0</v>
      </c>
    </row>
    <row r="534" spans="15:15" x14ac:dyDescent="0.35">
      <c r="O534" s="487">
        <f t="shared" si="54"/>
        <v>0</v>
      </c>
    </row>
    <row r="535" spans="15:15" x14ac:dyDescent="0.35">
      <c r="O535" s="487">
        <f t="shared" si="54"/>
        <v>0</v>
      </c>
    </row>
    <row r="536" spans="15:15" x14ac:dyDescent="0.35">
      <c r="O536" s="487">
        <f t="shared" si="54"/>
        <v>0</v>
      </c>
    </row>
    <row r="537" spans="15:15" x14ac:dyDescent="0.35">
      <c r="O537" s="487">
        <f t="shared" si="54"/>
        <v>0</v>
      </c>
    </row>
    <row r="538" spans="15:15" x14ac:dyDescent="0.35">
      <c r="O538" s="487">
        <f t="shared" si="54"/>
        <v>0</v>
      </c>
    </row>
    <row r="539" spans="15:15" x14ac:dyDescent="0.35">
      <c r="O539" s="487">
        <f t="shared" si="54"/>
        <v>0</v>
      </c>
    </row>
    <row r="540" spans="15:15" x14ac:dyDescent="0.35">
      <c r="O540" s="487">
        <f t="shared" si="54"/>
        <v>0</v>
      </c>
    </row>
    <row r="541" spans="15:15" x14ac:dyDescent="0.35">
      <c r="O541" s="487">
        <f t="shared" si="54"/>
        <v>0</v>
      </c>
    </row>
    <row r="542" spans="15:15" x14ac:dyDescent="0.35">
      <c r="O542" s="487">
        <f t="shared" si="54"/>
        <v>0</v>
      </c>
    </row>
    <row r="543" spans="15:15" x14ac:dyDescent="0.35">
      <c r="O543" s="487">
        <f t="shared" si="54"/>
        <v>0</v>
      </c>
    </row>
    <row r="544" spans="15:15" x14ac:dyDescent="0.35">
      <c r="O544" s="487">
        <f t="shared" si="54"/>
        <v>0</v>
      </c>
    </row>
    <row r="545" spans="15:15" x14ac:dyDescent="0.35">
      <c r="O545" s="487">
        <f t="shared" si="54"/>
        <v>0</v>
      </c>
    </row>
    <row r="546" spans="15:15" x14ac:dyDescent="0.35">
      <c r="O546" s="487">
        <f t="shared" si="54"/>
        <v>0</v>
      </c>
    </row>
    <row r="547" spans="15:15" x14ac:dyDescent="0.35">
      <c r="O547" s="487">
        <f t="shared" si="54"/>
        <v>0</v>
      </c>
    </row>
    <row r="548" spans="15:15" x14ac:dyDescent="0.35">
      <c r="O548" s="487">
        <f t="shared" si="54"/>
        <v>0</v>
      </c>
    </row>
    <row r="549" spans="15:15" x14ac:dyDescent="0.35">
      <c r="O549" s="487">
        <f t="shared" si="54"/>
        <v>0</v>
      </c>
    </row>
    <row r="550" spans="15:15" x14ac:dyDescent="0.35">
      <c r="O550" s="487">
        <f t="shared" si="54"/>
        <v>0</v>
      </c>
    </row>
    <row r="551" spans="15:15" x14ac:dyDescent="0.35">
      <c r="O551" s="487">
        <f t="shared" si="54"/>
        <v>0</v>
      </c>
    </row>
    <row r="552" spans="15:15" x14ac:dyDescent="0.35">
      <c r="O552" s="487">
        <f t="shared" si="54"/>
        <v>0</v>
      </c>
    </row>
    <row r="553" spans="15:15" x14ac:dyDescent="0.35">
      <c r="O553" s="487">
        <f t="shared" si="54"/>
        <v>0</v>
      </c>
    </row>
    <row r="554" spans="15:15" x14ac:dyDescent="0.35">
      <c r="O554" s="487">
        <f t="shared" si="54"/>
        <v>0</v>
      </c>
    </row>
    <row r="555" spans="15:15" x14ac:dyDescent="0.35">
      <c r="O555" s="487">
        <f t="shared" si="54"/>
        <v>0</v>
      </c>
    </row>
    <row r="556" spans="15:15" x14ac:dyDescent="0.35">
      <c r="O556" s="487">
        <f t="shared" si="54"/>
        <v>0</v>
      </c>
    </row>
    <row r="557" spans="15:15" x14ac:dyDescent="0.35">
      <c r="O557" s="487">
        <f t="shared" si="54"/>
        <v>0</v>
      </c>
    </row>
    <row r="558" spans="15:15" x14ac:dyDescent="0.35">
      <c r="O558" s="487">
        <f t="shared" si="54"/>
        <v>0</v>
      </c>
    </row>
    <row r="559" spans="15:15" x14ac:dyDescent="0.35">
      <c r="O559" s="487">
        <f t="shared" si="54"/>
        <v>0</v>
      </c>
    </row>
    <row r="560" spans="15:15" x14ac:dyDescent="0.35">
      <c r="O560" s="487">
        <f t="shared" si="54"/>
        <v>0</v>
      </c>
    </row>
    <row r="561" spans="15:15" x14ac:dyDescent="0.35">
      <c r="O561" s="487">
        <f t="shared" si="54"/>
        <v>0</v>
      </c>
    </row>
    <row r="562" spans="15:15" x14ac:dyDescent="0.35">
      <c r="O562" s="487">
        <f t="shared" ref="O562:O625" si="55">M562-I562</f>
        <v>0</v>
      </c>
    </row>
    <row r="563" spans="15:15" x14ac:dyDescent="0.35">
      <c r="O563" s="487">
        <f t="shared" si="55"/>
        <v>0</v>
      </c>
    </row>
    <row r="564" spans="15:15" x14ac:dyDescent="0.35">
      <c r="O564" s="487">
        <f t="shared" si="55"/>
        <v>0</v>
      </c>
    </row>
    <row r="565" spans="15:15" x14ac:dyDescent="0.35">
      <c r="O565" s="487">
        <f t="shared" si="55"/>
        <v>0</v>
      </c>
    </row>
    <row r="566" spans="15:15" x14ac:dyDescent="0.35">
      <c r="O566" s="487">
        <f t="shared" si="55"/>
        <v>0</v>
      </c>
    </row>
    <row r="567" spans="15:15" x14ac:dyDescent="0.35">
      <c r="O567" s="487">
        <f t="shared" si="55"/>
        <v>0</v>
      </c>
    </row>
    <row r="568" spans="15:15" x14ac:dyDescent="0.35">
      <c r="O568" s="487">
        <f t="shared" si="55"/>
        <v>0</v>
      </c>
    </row>
    <row r="569" spans="15:15" x14ac:dyDescent="0.35">
      <c r="O569" s="487">
        <f t="shared" si="55"/>
        <v>0</v>
      </c>
    </row>
    <row r="570" spans="15:15" x14ac:dyDescent="0.35">
      <c r="O570" s="487">
        <f t="shared" si="55"/>
        <v>0</v>
      </c>
    </row>
    <row r="571" spans="15:15" x14ac:dyDescent="0.35">
      <c r="O571" s="487">
        <f t="shared" si="55"/>
        <v>0</v>
      </c>
    </row>
    <row r="572" spans="15:15" x14ac:dyDescent="0.35">
      <c r="O572" s="487">
        <f t="shared" si="55"/>
        <v>0</v>
      </c>
    </row>
    <row r="573" spans="15:15" x14ac:dyDescent="0.35">
      <c r="O573" s="487">
        <f t="shared" si="55"/>
        <v>0</v>
      </c>
    </row>
    <row r="574" spans="15:15" x14ac:dyDescent="0.35">
      <c r="O574" s="487">
        <f t="shared" si="55"/>
        <v>0</v>
      </c>
    </row>
    <row r="575" spans="15:15" x14ac:dyDescent="0.35">
      <c r="O575" s="487">
        <f t="shared" si="55"/>
        <v>0</v>
      </c>
    </row>
    <row r="576" spans="15:15" x14ac:dyDescent="0.35">
      <c r="O576" s="487">
        <f t="shared" si="55"/>
        <v>0</v>
      </c>
    </row>
    <row r="577" spans="15:15" x14ac:dyDescent="0.35">
      <c r="O577" s="487">
        <f t="shared" si="55"/>
        <v>0</v>
      </c>
    </row>
    <row r="578" spans="15:15" x14ac:dyDescent="0.35">
      <c r="O578" s="487">
        <f t="shared" si="55"/>
        <v>0</v>
      </c>
    </row>
    <row r="579" spans="15:15" x14ac:dyDescent="0.35">
      <c r="O579" s="487">
        <f t="shared" si="55"/>
        <v>0</v>
      </c>
    </row>
    <row r="580" spans="15:15" x14ac:dyDescent="0.35">
      <c r="O580" s="487">
        <f t="shared" si="55"/>
        <v>0</v>
      </c>
    </row>
    <row r="581" spans="15:15" x14ac:dyDescent="0.35">
      <c r="O581" s="487">
        <f t="shared" si="55"/>
        <v>0</v>
      </c>
    </row>
    <row r="582" spans="15:15" x14ac:dyDescent="0.35">
      <c r="O582" s="487">
        <f t="shared" si="55"/>
        <v>0</v>
      </c>
    </row>
    <row r="583" spans="15:15" x14ac:dyDescent="0.35">
      <c r="O583" s="487">
        <f t="shared" si="55"/>
        <v>0</v>
      </c>
    </row>
    <row r="584" spans="15:15" x14ac:dyDescent="0.35">
      <c r="O584" s="487">
        <f t="shared" si="55"/>
        <v>0</v>
      </c>
    </row>
    <row r="585" spans="15:15" x14ac:dyDescent="0.35">
      <c r="O585" s="487">
        <f t="shared" si="55"/>
        <v>0</v>
      </c>
    </row>
    <row r="586" spans="15:15" x14ac:dyDescent="0.35">
      <c r="O586" s="487">
        <f t="shared" si="55"/>
        <v>0</v>
      </c>
    </row>
    <row r="587" spans="15:15" x14ac:dyDescent="0.35">
      <c r="O587" s="487">
        <f t="shared" si="55"/>
        <v>0</v>
      </c>
    </row>
    <row r="588" spans="15:15" x14ac:dyDescent="0.35">
      <c r="O588" s="487">
        <f t="shared" si="55"/>
        <v>0</v>
      </c>
    </row>
    <row r="589" spans="15:15" x14ac:dyDescent="0.35">
      <c r="O589" s="487">
        <f t="shared" si="55"/>
        <v>0</v>
      </c>
    </row>
    <row r="590" spans="15:15" x14ac:dyDescent="0.35">
      <c r="O590" s="487">
        <f t="shared" si="55"/>
        <v>0</v>
      </c>
    </row>
    <row r="591" spans="15:15" x14ac:dyDescent="0.35">
      <c r="O591" s="487">
        <f t="shared" si="55"/>
        <v>0</v>
      </c>
    </row>
    <row r="592" spans="15:15" x14ac:dyDescent="0.35">
      <c r="O592" s="487">
        <f t="shared" si="55"/>
        <v>0</v>
      </c>
    </row>
    <row r="593" spans="15:15" x14ac:dyDescent="0.35">
      <c r="O593" s="487">
        <f t="shared" si="55"/>
        <v>0</v>
      </c>
    </row>
    <row r="594" spans="15:15" x14ac:dyDescent="0.35">
      <c r="O594" s="487">
        <f t="shared" si="55"/>
        <v>0</v>
      </c>
    </row>
    <row r="595" spans="15:15" x14ac:dyDescent="0.35">
      <c r="O595" s="487">
        <f t="shared" si="55"/>
        <v>0</v>
      </c>
    </row>
    <row r="596" spans="15:15" x14ac:dyDescent="0.35">
      <c r="O596" s="487">
        <f t="shared" si="55"/>
        <v>0</v>
      </c>
    </row>
    <row r="597" spans="15:15" x14ac:dyDescent="0.35">
      <c r="O597" s="487">
        <f t="shared" si="55"/>
        <v>0</v>
      </c>
    </row>
    <row r="598" spans="15:15" x14ac:dyDescent="0.35">
      <c r="O598" s="487">
        <f t="shared" si="55"/>
        <v>0</v>
      </c>
    </row>
    <row r="599" spans="15:15" x14ac:dyDescent="0.35">
      <c r="O599" s="487">
        <f t="shared" si="55"/>
        <v>0</v>
      </c>
    </row>
    <row r="600" spans="15:15" x14ac:dyDescent="0.35">
      <c r="O600" s="487">
        <f t="shared" si="55"/>
        <v>0</v>
      </c>
    </row>
    <row r="601" spans="15:15" x14ac:dyDescent="0.35">
      <c r="O601" s="487">
        <f t="shared" si="55"/>
        <v>0</v>
      </c>
    </row>
    <row r="602" spans="15:15" x14ac:dyDescent="0.35">
      <c r="O602" s="487">
        <f t="shared" si="55"/>
        <v>0</v>
      </c>
    </row>
    <row r="603" spans="15:15" x14ac:dyDescent="0.35">
      <c r="O603" s="487">
        <f t="shared" si="55"/>
        <v>0</v>
      </c>
    </row>
    <row r="604" spans="15:15" x14ac:dyDescent="0.35">
      <c r="O604" s="487">
        <f t="shared" si="55"/>
        <v>0</v>
      </c>
    </row>
    <row r="605" spans="15:15" x14ac:dyDescent="0.35">
      <c r="O605" s="487">
        <f t="shared" si="55"/>
        <v>0</v>
      </c>
    </row>
    <row r="606" spans="15:15" x14ac:dyDescent="0.35">
      <c r="O606" s="487">
        <f t="shared" si="55"/>
        <v>0</v>
      </c>
    </row>
    <row r="607" spans="15:15" x14ac:dyDescent="0.35">
      <c r="O607" s="487">
        <f t="shared" si="55"/>
        <v>0</v>
      </c>
    </row>
    <row r="608" spans="15:15" x14ac:dyDescent="0.35">
      <c r="O608" s="487">
        <f t="shared" si="55"/>
        <v>0</v>
      </c>
    </row>
    <row r="609" spans="15:15" x14ac:dyDescent="0.35">
      <c r="O609" s="487">
        <f t="shared" si="55"/>
        <v>0</v>
      </c>
    </row>
    <row r="610" spans="15:15" x14ac:dyDescent="0.35">
      <c r="O610" s="487">
        <f t="shared" si="55"/>
        <v>0</v>
      </c>
    </row>
    <row r="611" spans="15:15" x14ac:dyDescent="0.35">
      <c r="O611" s="487">
        <f t="shared" si="55"/>
        <v>0</v>
      </c>
    </row>
    <row r="612" spans="15:15" x14ac:dyDescent="0.35">
      <c r="O612" s="487">
        <f t="shared" si="55"/>
        <v>0</v>
      </c>
    </row>
    <row r="613" spans="15:15" x14ac:dyDescent="0.35">
      <c r="O613" s="487">
        <f t="shared" si="55"/>
        <v>0</v>
      </c>
    </row>
    <row r="614" spans="15:15" x14ac:dyDescent="0.35">
      <c r="O614" s="487">
        <f t="shared" si="55"/>
        <v>0</v>
      </c>
    </row>
    <row r="615" spans="15:15" x14ac:dyDescent="0.35">
      <c r="O615" s="487">
        <f t="shared" si="55"/>
        <v>0</v>
      </c>
    </row>
    <row r="616" spans="15:15" x14ac:dyDescent="0.35">
      <c r="O616" s="487">
        <f t="shared" si="55"/>
        <v>0</v>
      </c>
    </row>
    <row r="617" spans="15:15" x14ac:dyDescent="0.35">
      <c r="O617" s="487">
        <f t="shared" si="55"/>
        <v>0</v>
      </c>
    </row>
    <row r="618" spans="15:15" x14ac:dyDescent="0.35">
      <c r="O618" s="487">
        <f t="shared" si="55"/>
        <v>0</v>
      </c>
    </row>
    <row r="619" spans="15:15" x14ac:dyDescent="0.35">
      <c r="O619" s="487">
        <f t="shared" si="55"/>
        <v>0</v>
      </c>
    </row>
    <row r="620" spans="15:15" x14ac:dyDescent="0.35">
      <c r="O620" s="487">
        <f t="shared" si="55"/>
        <v>0</v>
      </c>
    </row>
    <row r="621" spans="15:15" x14ac:dyDescent="0.35">
      <c r="O621" s="487">
        <f t="shared" si="55"/>
        <v>0</v>
      </c>
    </row>
    <row r="622" spans="15:15" x14ac:dyDescent="0.35">
      <c r="O622" s="487">
        <f t="shared" si="55"/>
        <v>0</v>
      </c>
    </row>
    <row r="623" spans="15:15" x14ac:dyDescent="0.35">
      <c r="O623" s="487">
        <f t="shared" si="55"/>
        <v>0</v>
      </c>
    </row>
    <row r="624" spans="15:15" x14ac:dyDescent="0.35">
      <c r="O624" s="487">
        <f t="shared" si="55"/>
        <v>0</v>
      </c>
    </row>
    <row r="625" spans="15:15" x14ac:dyDescent="0.35">
      <c r="O625" s="487">
        <f t="shared" si="55"/>
        <v>0</v>
      </c>
    </row>
    <row r="626" spans="15:15" x14ac:dyDescent="0.35">
      <c r="O626" s="487">
        <f t="shared" ref="O626:O689" si="56">M626-I626</f>
        <v>0</v>
      </c>
    </row>
    <row r="627" spans="15:15" x14ac:dyDescent="0.35">
      <c r="O627" s="487">
        <f t="shared" si="56"/>
        <v>0</v>
      </c>
    </row>
    <row r="628" spans="15:15" x14ac:dyDescent="0.35">
      <c r="O628" s="487">
        <f t="shared" si="56"/>
        <v>0</v>
      </c>
    </row>
    <row r="629" spans="15:15" x14ac:dyDescent="0.35">
      <c r="O629" s="487">
        <f t="shared" si="56"/>
        <v>0</v>
      </c>
    </row>
    <row r="630" spans="15:15" x14ac:dyDescent="0.35">
      <c r="O630" s="487">
        <f t="shared" si="56"/>
        <v>0</v>
      </c>
    </row>
    <row r="631" spans="15:15" x14ac:dyDescent="0.35">
      <c r="O631" s="487">
        <f t="shared" si="56"/>
        <v>0</v>
      </c>
    </row>
    <row r="632" spans="15:15" x14ac:dyDescent="0.35">
      <c r="O632" s="487">
        <f t="shared" si="56"/>
        <v>0</v>
      </c>
    </row>
    <row r="633" spans="15:15" x14ac:dyDescent="0.35">
      <c r="O633" s="487">
        <f t="shared" si="56"/>
        <v>0</v>
      </c>
    </row>
    <row r="634" spans="15:15" x14ac:dyDescent="0.35">
      <c r="O634" s="487">
        <f t="shared" si="56"/>
        <v>0</v>
      </c>
    </row>
    <row r="635" spans="15:15" x14ac:dyDescent="0.35">
      <c r="O635" s="487">
        <f t="shared" si="56"/>
        <v>0</v>
      </c>
    </row>
    <row r="636" spans="15:15" x14ac:dyDescent="0.35">
      <c r="O636" s="487">
        <f t="shared" si="56"/>
        <v>0</v>
      </c>
    </row>
    <row r="637" spans="15:15" x14ac:dyDescent="0.35">
      <c r="O637" s="487">
        <f t="shared" si="56"/>
        <v>0</v>
      </c>
    </row>
    <row r="638" spans="15:15" x14ac:dyDescent="0.35">
      <c r="O638" s="487">
        <f t="shared" si="56"/>
        <v>0</v>
      </c>
    </row>
    <row r="639" spans="15:15" x14ac:dyDescent="0.35">
      <c r="O639" s="487">
        <f t="shared" si="56"/>
        <v>0</v>
      </c>
    </row>
    <row r="640" spans="15:15" x14ac:dyDescent="0.35">
      <c r="O640" s="487">
        <f t="shared" si="56"/>
        <v>0</v>
      </c>
    </row>
    <row r="641" spans="15:15" x14ac:dyDescent="0.35">
      <c r="O641" s="487">
        <f t="shared" si="56"/>
        <v>0</v>
      </c>
    </row>
    <row r="642" spans="15:15" x14ac:dyDescent="0.35">
      <c r="O642" s="487">
        <f t="shared" si="56"/>
        <v>0</v>
      </c>
    </row>
    <row r="643" spans="15:15" x14ac:dyDescent="0.35">
      <c r="O643" s="487">
        <f t="shared" si="56"/>
        <v>0</v>
      </c>
    </row>
    <row r="644" spans="15:15" x14ac:dyDescent="0.35">
      <c r="O644" s="487">
        <f t="shared" si="56"/>
        <v>0</v>
      </c>
    </row>
    <row r="645" spans="15:15" x14ac:dyDescent="0.35">
      <c r="O645" s="487">
        <f t="shared" si="56"/>
        <v>0</v>
      </c>
    </row>
    <row r="646" spans="15:15" x14ac:dyDescent="0.35">
      <c r="O646" s="487">
        <f t="shared" si="56"/>
        <v>0</v>
      </c>
    </row>
    <row r="647" spans="15:15" x14ac:dyDescent="0.35">
      <c r="O647" s="487">
        <f t="shared" si="56"/>
        <v>0</v>
      </c>
    </row>
    <row r="648" spans="15:15" x14ac:dyDescent="0.35">
      <c r="O648" s="487">
        <f t="shared" si="56"/>
        <v>0</v>
      </c>
    </row>
    <row r="649" spans="15:15" x14ac:dyDescent="0.35">
      <c r="O649" s="487">
        <f t="shared" si="56"/>
        <v>0</v>
      </c>
    </row>
    <row r="650" spans="15:15" x14ac:dyDescent="0.35">
      <c r="O650" s="487">
        <f t="shared" si="56"/>
        <v>0</v>
      </c>
    </row>
    <row r="651" spans="15:15" x14ac:dyDescent="0.35">
      <c r="O651" s="487">
        <f t="shared" si="56"/>
        <v>0</v>
      </c>
    </row>
    <row r="652" spans="15:15" x14ac:dyDescent="0.35">
      <c r="O652" s="487">
        <f t="shared" si="56"/>
        <v>0</v>
      </c>
    </row>
    <row r="653" spans="15:15" x14ac:dyDescent="0.35">
      <c r="O653" s="487">
        <f t="shared" si="56"/>
        <v>0</v>
      </c>
    </row>
    <row r="654" spans="15:15" x14ac:dyDescent="0.35">
      <c r="O654" s="487">
        <f t="shared" si="56"/>
        <v>0</v>
      </c>
    </row>
    <row r="655" spans="15:15" x14ac:dyDescent="0.35">
      <c r="O655" s="487">
        <f t="shared" si="56"/>
        <v>0</v>
      </c>
    </row>
    <row r="656" spans="15:15" x14ac:dyDescent="0.35">
      <c r="O656" s="487">
        <f t="shared" si="56"/>
        <v>0</v>
      </c>
    </row>
    <row r="657" spans="15:15" x14ac:dyDescent="0.35">
      <c r="O657" s="487">
        <f t="shared" si="56"/>
        <v>0</v>
      </c>
    </row>
    <row r="658" spans="15:15" x14ac:dyDescent="0.35">
      <c r="O658" s="487">
        <f t="shared" si="56"/>
        <v>0</v>
      </c>
    </row>
    <row r="659" spans="15:15" x14ac:dyDescent="0.35">
      <c r="O659" s="487">
        <f t="shared" si="56"/>
        <v>0</v>
      </c>
    </row>
    <row r="660" spans="15:15" x14ac:dyDescent="0.35">
      <c r="O660" s="487">
        <f t="shared" si="56"/>
        <v>0</v>
      </c>
    </row>
    <row r="661" spans="15:15" x14ac:dyDescent="0.35">
      <c r="O661" s="487">
        <f t="shared" si="56"/>
        <v>0</v>
      </c>
    </row>
    <row r="662" spans="15:15" x14ac:dyDescent="0.35">
      <c r="O662" s="487">
        <f t="shared" si="56"/>
        <v>0</v>
      </c>
    </row>
    <row r="663" spans="15:15" x14ac:dyDescent="0.35">
      <c r="O663" s="487">
        <f t="shared" si="56"/>
        <v>0</v>
      </c>
    </row>
    <row r="664" spans="15:15" x14ac:dyDescent="0.35">
      <c r="O664" s="487">
        <f t="shared" si="56"/>
        <v>0</v>
      </c>
    </row>
    <row r="665" spans="15:15" x14ac:dyDescent="0.35">
      <c r="O665" s="487">
        <f t="shared" si="56"/>
        <v>0</v>
      </c>
    </row>
    <row r="666" spans="15:15" x14ac:dyDescent="0.35">
      <c r="O666" s="487">
        <f t="shared" si="56"/>
        <v>0</v>
      </c>
    </row>
    <row r="667" spans="15:15" x14ac:dyDescent="0.35">
      <c r="O667" s="487">
        <f t="shared" si="56"/>
        <v>0</v>
      </c>
    </row>
    <row r="668" spans="15:15" x14ac:dyDescent="0.35">
      <c r="O668" s="487">
        <f t="shared" si="56"/>
        <v>0</v>
      </c>
    </row>
    <row r="669" spans="15:15" x14ac:dyDescent="0.35">
      <c r="O669" s="487">
        <f t="shared" si="56"/>
        <v>0</v>
      </c>
    </row>
    <row r="670" spans="15:15" x14ac:dyDescent="0.35">
      <c r="O670" s="487">
        <f t="shared" si="56"/>
        <v>0</v>
      </c>
    </row>
    <row r="671" spans="15:15" x14ac:dyDescent="0.35">
      <c r="O671" s="487">
        <f t="shared" si="56"/>
        <v>0</v>
      </c>
    </row>
    <row r="672" spans="15:15" x14ac:dyDescent="0.35">
      <c r="O672" s="487">
        <f t="shared" si="56"/>
        <v>0</v>
      </c>
    </row>
    <row r="673" spans="15:15" x14ac:dyDescent="0.35">
      <c r="O673" s="487">
        <f t="shared" si="56"/>
        <v>0</v>
      </c>
    </row>
    <row r="674" spans="15:15" x14ac:dyDescent="0.35">
      <c r="O674" s="487">
        <f t="shared" si="56"/>
        <v>0</v>
      </c>
    </row>
    <row r="675" spans="15:15" x14ac:dyDescent="0.35">
      <c r="O675" s="487">
        <f t="shared" si="56"/>
        <v>0</v>
      </c>
    </row>
    <row r="676" spans="15:15" x14ac:dyDescent="0.35">
      <c r="O676" s="487">
        <f t="shared" si="56"/>
        <v>0</v>
      </c>
    </row>
    <row r="677" spans="15:15" x14ac:dyDescent="0.35">
      <c r="O677" s="487">
        <f t="shared" si="56"/>
        <v>0</v>
      </c>
    </row>
    <row r="678" spans="15:15" x14ac:dyDescent="0.35">
      <c r="O678" s="487">
        <f t="shared" si="56"/>
        <v>0</v>
      </c>
    </row>
    <row r="679" spans="15:15" x14ac:dyDescent="0.35">
      <c r="O679" s="487">
        <f t="shared" si="56"/>
        <v>0</v>
      </c>
    </row>
    <row r="680" spans="15:15" x14ac:dyDescent="0.35">
      <c r="O680" s="487">
        <f t="shared" si="56"/>
        <v>0</v>
      </c>
    </row>
    <row r="681" spans="15:15" x14ac:dyDescent="0.35">
      <c r="O681" s="487">
        <f t="shared" si="56"/>
        <v>0</v>
      </c>
    </row>
    <row r="682" spans="15:15" x14ac:dyDescent="0.35">
      <c r="O682" s="487">
        <f t="shared" si="56"/>
        <v>0</v>
      </c>
    </row>
    <row r="683" spans="15:15" x14ac:dyDescent="0.35">
      <c r="O683" s="487">
        <f t="shared" si="56"/>
        <v>0</v>
      </c>
    </row>
    <row r="684" spans="15:15" x14ac:dyDescent="0.35">
      <c r="O684" s="487">
        <f t="shared" si="56"/>
        <v>0</v>
      </c>
    </row>
    <row r="685" spans="15:15" x14ac:dyDescent="0.35">
      <c r="O685" s="487">
        <f t="shared" si="56"/>
        <v>0</v>
      </c>
    </row>
    <row r="686" spans="15:15" x14ac:dyDescent="0.35">
      <c r="O686" s="487">
        <f t="shared" si="56"/>
        <v>0</v>
      </c>
    </row>
    <row r="687" spans="15:15" x14ac:dyDescent="0.35">
      <c r="O687" s="487">
        <f t="shared" si="56"/>
        <v>0</v>
      </c>
    </row>
    <row r="688" spans="15:15" x14ac:dyDescent="0.35">
      <c r="O688" s="487">
        <f t="shared" si="56"/>
        <v>0</v>
      </c>
    </row>
    <row r="689" spans="15:15" x14ac:dyDescent="0.35">
      <c r="O689" s="487">
        <f t="shared" si="56"/>
        <v>0</v>
      </c>
    </row>
    <row r="690" spans="15:15" x14ac:dyDescent="0.35">
      <c r="O690" s="487">
        <f t="shared" ref="O690:O731" si="57">M690-I690</f>
        <v>0</v>
      </c>
    </row>
    <row r="691" spans="15:15" x14ac:dyDescent="0.35">
      <c r="O691" s="487">
        <f t="shared" si="57"/>
        <v>0</v>
      </c>
    </row>
    <row r="692" spans="15:15" x14ac:dyDescent="0.35">
      <c r="O692" s="487">
        <f t="shared" si="57"/>
        <v>0</v>
      </c>
    </row>
    <row r="693" spans="15:15" x14ac:dyDescent="0.35">
      <c r="O693" s="487">
        <f t="shared" si="57"/>
        <v>0</v>
      </c>
    </row>
    <row r="694" spans="15:15" x14ac:dyDescent="0.35">
      <c r="O694" s="487">
        <f t="shared" si="57"/>
        <v>0</v>
      </c>
    </row>
    <row r="695" spans="15:15" x14ac:dyDescent="0.35">
      <c r="O695" s="487">
        <f t="shared" si="57"/>
        <v>0</v>
      </c>
    </row>
    <row r="696" spans="15:15" x14ac:dyDescent="0.35">
      <c r="O696" s="487">
        <f t="shared" si="57"/>
        <v>0</v>
      </c>
    </row>
    <row r="697" spans="15:15" x14ac:dyDescent="0.35">
      <c r="O697" s="487">
        <f t="shared" si="57"/>
        <v>0</v>
      </c>
    </row>
    <row r="698" spans="15:15" x14ac:dyDescent="0.35">
      <c r="O698" s="487">
        <f t="shared" si="57"/>
        <v>0</v>
      </c>
    </row>
    <row r="699" spans="15:15" x14ac:dyDescent="0.35">
      <c r="O699" s="487">
        <f t="shared" si="57"/>
        <v>0</v>
      </c>
    </row>
    <row r="700" spans="15:15" x14ac:dyDescent="0.35">
      <c r="O700" s="487">
        <f t="shared" si="57"/>
        <v>0</v>
      </c>
    </row>
    <row r="701" spans="15:15" x14ac:dyDescent="0.35">
      <c r="O701" s="487">
        <f t="shared" si="57"/>
        <v>0</v>
      </c>
    </row>
    <row r="702" spans="15:15" x14ac:dyDescent="0.35">
      <c r="O702" s="487">
        <f t="shared" si="57"/>
        <v>0</v>
      </c>
    </row>
    <row r="703" spans="15:15" x14ac:dyDescent="0.35">
      <c r="O703" s="487">
        <f t="shared" si="57"/>
        <v>0</v>
      </c>
    </row>
    <row r="704" spans="15:15" x14ac:dyDescent="0.35">
      <c r="O704" s="487">
        <f t="shared" si="57"/>
        <v>0</v>
      </c>
    </row>
    <row r="705" spans="15:15" x14ac:dyDescent="0.35">
      <c r="O705" s="487">
        <f t="shared" si="57"/>
        <v>0</v>
      </c>
    </row>
    <row r="706" spans="15:15" x14ac:dyDescent="0.35">
      <c r="O706" s="487">
        <f t="shared" si="57"/>
        <v>0</v>
      </c>
    </row>
    <row r="707" spans="15:15" x14ac:dyDescent="0.35">
      <c r="O707" s="487">
        <f t="shared" si="57"/>
        <v>0</v>
      </c>
    </row>
    <row r="708" spans="15:15" x14ac:dyDescent="0.35">
      <c r="O708" s="487">
        <f t="shared" si="57"/>
        <v>0</v>
      </c>
    </row>
    <row r="709" spans="15:15" x14ac:dyDescent="0.35">
      <c r="O709" s="487">
        <f t="shared" si="57"/>
        <v>0</v>
      </c>
    </row>
    <row r="710" spans="15:15" x14ac:dyDescent="0.35">
      <c r="O710" s="487">
        <f t="shared" si="57"/>
        <v>0</v>
      </c>
    </row>
    <row r="711" spans="15:15" x14ac:dyDescent="0.35">
      <c r="O711" s="487">
        <f t="shared" si="57"/>
        <v>0</v>
      </c>
    </row>
    <row r="712" spans="15:15" x14ac:dyDescent="0.35">
      <c r="O712" s="487">
        <f t="shared" si="57"/>
        <v>0</v>
      </c>
    </row>
    <row r="713" spans="15:15" x14ac:dyDescent="0.35">
      <c r="O713" s="487">
        <f t="shared" si="57"/>
        <v>0</v>
      </c>
    </row>
    <row r="714" spans="15:15" x14ac:dyDescent="0.35">
      <c r="O714" s="487">
        <f t="shared" si="57"/>
        <v>0</v>
      </c>
    </row>
    <row r="715" spans="15:15" x14ac:dyDescent="0.35">
      <c r="O715" s="487">
        <f t="shared" si="57"/>
        <v>0</v>
      </c>
    </row>
    <row r="716" spans="15:15" x14ac:dyDescent="0.35">
      <c r="O716" s="487">
        <f t="shared" si="57"/>
        <v>0</v>
      </c>
    </row>
    <row r="717" spans="15:15" x14ac:dyDescent="0.35">
      <c r="O717" s="487">
        <f t="shared" si="57"/>
        <v>0</v>
      </c>
    </row>
    <row r="718" spans="15:15" x14ac:dyDescent="0.35">
      <c r="O718" s="487">
        <f t="shared" si="57"/>
        <v>0</v>
      </c>
    </row>
    <row r="719" spans="15:15" x14ac:dyDescent="0.35">
      <c r="O719" s="487">
        <f t="shared" si="57"/>
        <v>0</v>
      </c>
    </row>
    <row r="720" spans="15:15" x14ac:dyDescent="0.35">
      <c r="O720" s="487">
        <f t="shared" si="57"/>
        <v>0</v>
      </c>
    </row>
    <row r="721" spans="15:15" x14ac:dyDescent="0.35">
      <c r="O721" s="487">
        <f t="shared" si="57"/>
        <v>0</v>
      </c>
    </row>
    <row r="722" spans="15:15" x14ac:dyDescent="0.35">
      <c r="O722" s="487">
        <f t="shared" si="57"/>
        <v>0</v>
      </c>
    </row>
    <row r="723" spans="15:15" x14ac:dyDescent="0.35">
      <c r="O723" s="487">
        <f t="shared" si="57"/>
        <v>0</v>
      </c>
    </row>
    <row r="724" spans="15:15" x14ac:dyDescent="0.35">
      <c r="O724" s="487">
        <f t="shared" si="57"/>
        <v>0</v>
      </c>
    </row>
    <row r="725" spans="15:15" x14ac:dyDescent="0.35">
      <c r="O725" s="487">
        <f t="shared" si="57"/>
        <v>0</v>
      </c>
    </row>
    <row r="726" spans="15:15" x14ac:dyDescent="0.35">
      <c r="O726" s="487">
        <f t="shared" si="57"/>
        <v>0</v>
      </c>
    </row>
    <row r="727" spans="15:15" x14ac:dyDescent="0.35">
      <c r="O727" s="487">
        <f t="shared" si="57"/>
        <v>0</v>
      </c>
    </row>
    <row r="728" spans="15:15" x14ac:dyDescent="0.35">
      <c r="O728" s="487">
        <f t="shared" si="57"/>
        <v>0</v>
      </c>
    </row>
    <row r="729" spans="15:15" x14ac:dyDescent="0.35">
      <c r="O729" s="487">
        <f t="shared" si="57"/>
        <v>0</v>
      </c>
    </row>
    <row r="730" spans="15:15" x14ac:dyDescent="0.35">
      <c r="O730" s="487">
        <f t="shared" si="57"/>
        <v>0</v>
      </c>
    </row>
    <row r="731" spans="15:15" x14ac:dyDescent="0.35">
      <c r="O731" s="487">
        <f t="shared" si="57"/>
        <v>0</v>
      </c>
    </row>
  </sheetData>
  <sortState xmlns:xlrd2="http://schemas.microsoft.com/office/spreadsheetml/2017/richdata2" ref="A129:AV164">
    <sortCondition ref="B129:B164"/>
  </sortState>
  <mergeCells count="3">
    <mergeCell ref="B297:B299"/>
    <mergeCell ref="L13:L14"/>
    <mergeCell ref="A13:H14"/>
  </mergeCells>
  <conditionalFormatting sqref="A222:B224 A254:B257 A169:B172 A272:B273 A15:B18 A233:B234 A11:B12 A29:B30 A186:B189 A21:B23 A131:B133 A174:B184 A43:B73 A110:B110 A139:B142 A25:B27 A164:B166 A76:B79 A83:B96 A98:B100 A145:B146 B300 K24 C454:D454 C453 R18:CI18 R23:CI23 R179:CG179 K179 R201:CG201 R269:CG269 R459:CG459 R239:CG239 C449:D452 H450 K449:K450 A237:B252 H451:K452 K167:K171 H201:K201 H264:K264 H443:K443 H239:K239 H232:K232 H269:K269 L13 L41 L465 L24:L39 L59:L72 L74:L84 L86:L99 L101:L111 L113:L120 L122:L128 L167:L172 L174:L178 L180 L182 L184:L193 L195 L197:L200 L218 L220 L250 L252 L263 L285 L287 L296 L460:L462 L233:L238 L231 L254:L261 L265:L268 L289:L294 L444:L458 L270:L283 L222:L229 L11 L15 L17 L19:L22 L240:L248 H262:L262 H16:L16 H40:L40 H58:L58 H73:L73 H85:L85 H166:L166 H181:L181 H194:L194 H219:L219 H221:L221 H249:L249 H251:L251 H253:L253 H196:L196 H183:L183 H42:L42 H297:L299 H129:L129 H173:L173 H100:L100 H112:L112 H121:L121 H284:L284 H286:L286 H288:L288 H230:L230 H295:L295 I322:I335 I366 L202:L216 H167:H170 L43:L57 L130:L165 P202:CG206 O15:CI17 O11:CE11 P444:CG458 P265:CG268 P234:CG238 P460:CG462 P270:CG295 P222:CG230 P180:CG182 P465:CG465 O40:CG40 R13:CI14 O24:CI24 R41:CG42 R58:CG58 R73:CG73 R85:CG85 P101:CG111 R100:CG100 P113:CG120 R112:CG112 P122:CG128 R121:CG121 R129:CG129 P167:CG171 R166:CG166 P175:CG178 R172:CG173 Z174:CG174 P184:CG194 R183:CG183 P197:CG200 R195:CG196 R217:CG221 R231:CG232 R296:CG299 R261:CG264 R442:CG443 P256:CG260 Q255:CG255 O21:CI22 O20 Q20:CI20 O19:CI19 P59:CG72 Q233:CG233 P240:CG254 N43:N45 L439:L442 K439 A439:G439 H439:H441 A402:H438 J439:J441 J402:L438 I420:I439 M420:N439 A401:N401 L300:L400 K302:K400 A302:G400 H301:H400 J301:J400 O300:CG441 I337:I347 M337:N347 P43:CG57 P208:CG216 Q207:CG207 O27:CI39 O25:O26 Q25:CI26 P86:CG99 P74:CG84 P130:CG165">
    <cfRule type="cellIs" dxfId="892" priority="1269" stopIfTrue="1" operator="lessThan">
      <formula>0</formula>
    </cfRule>
  </conditionalFormatting>
  <conditionalFormatting sqref="A264 A258:B263 A208:B221 A267:B268 A270:B271 A42 A129 A289:B297 A190:B196 A226:B231 A451:B455 A35:B37 A462 A274:B287 A39:B41 A38 A298:A299 A465:B465 A199:B201 A111:B128 K217">
    <cfRule type="cellIs" dxfId="891" priority="1264" stopIfTrue="1" operator="lessThan">
      <formula>0</formula>
    </cfRule>
  </conditionalFormatting>
  <conditionalFormatting sqref="A120:A121 A113:A118">
    <cfRule type="cellIs" dxfId="890" priority="1262" stopIfTrue="1" operator="lessThan">
      <formula>0</formula>
    </cfRule>
  </conditionalFormatting>
  <conditionalFormatting sqref="A122:A126 A128:A129">
    <cfRule type="cellIs" dxfId="889" priority="1261" stopIfTrue="1" operator="lessThan">
      <formula>0</formula>
    </cfRule>
  </conditionalFormatting>
  <conditionalFormatting sqref="A164:A166">
    <cfRule type="cellIs" dxfId="888" priority="1260" stopIfTrue="1" operator="lessThan">
      <formula>0</formula>
    </cfRule>
  </conditionalFormatting>
  <conditionalFormatting sqref="A209">
    <cfRule type="cellIs" dxfId="887" priority="1258" stopIfTrue="1" operator="lessThan">
      <formula>0</formula>
    </cfRule>
  </conditionalFormatting>
  <conditionalFormatting sqref="A452">
    <cfRule type="cellIs" dxfId="886" priority="1256" stopIfTrue="1" operator="lessThan">
      <formula>0</formula>
    </cfRule>
  </conditionalFormatting>
  <conditionalFormatting sqref="A232:B232">
    <cfRule type="cellIs" dxfId="885" priority="1255" stopIfTrue="1" operator="lessThan">
      <formula>0</formula>
    </cfRule>
  </conditionalFormatting>
  <conditionalFormatting sqref="A253:B253">
    <cfRule type="cellIs" dxfId="884" priority="1254" stopIfTrue="1" operator="lessThan">
      <formula>0</formula>
    </cfRule>
  </conditionalFormatting>
  <conditionalFormatting sqref="B264">
    <cfRule type="cellIs" dxfId="883" priority="1253" stopIfTrue="1" operator="lessThan">
      <formula>0</formula>
    </cfRule>
  </conditionalFormatting>
  <conditionalFormatting sqref="A288:B288">
    <cfRule type="cellIs" dxfId="882" priority="1252" stopIfTrue="1" operator="lessThan">
      <formula>0</formula>
    </cfRule>
  </conditionalFormatting>
  <conditionalFormatting sqref="A441:B443">
    <cfRule type="cellIs" dxfId="881" priority="1251" stopIfTrue="1" operator="lessThan">
      <formula>0</formula>
    </cfRule>
  </conditionalFormatting>
  <conditionalFormatting sqref="A167:B167">
    <cfRule type="cellIs" dxfId="880" priority="1250" stopIfTrue="1" operator="lessThan">
      <formula>0</formula>
    </cfRule>
  </conditionalFormatting>
  <conditionalFormatting sqref="A167">
    <cfRule type="cellIs" dxfId="879" priority="1249" stopIfTrue="1" operator="lessThan">
      <formula>0</formula>
    </cfRule>
  </conditionalFormatting>
  <conditionalFormatting sqref="A275">
    <cfRule type="cellIs" dxfId="878" priority="1246" stopIfTrue="1" operator="lessThan">
      <formula>0</formula>
    </cfRule>
  </conditionalFormatting>
  <conditionalFormatting sqref="B129">
    <cfRule type="cellIs" dxfId="877" priority="1243" stopIfTrue="1" operator="lessThan">
      <formula>0</formula>
    </cfRule>
  </conditionalFormatting>
  <conditionalFormatting sqref="A225:B225">
    <cfRule type="cellIs" dxfId="876" priority="1236" stopIfTrue="1" operator="lessThan">
      <formula>0</formula>
    </cfRule>
  </conditionalFormatting>
  <conditionalFormatting sqref="A204:B205">
    <cfRule type="cellIs" dxfId="875" priority="1231" stopIfTrue="1" operator="lessThan">
      <formula>0</formula>
    </cfRule>
  </conditionalFormatting>
  <conditionalFormatting sqref="A206:B206">
    <cfRule type="cellIs" dxfId="874" priority="1229" stopIfTrue="1" operator="lessThan">
      <formula>0</formula>
    </cfRule>
  </conditionalFormatting>
  <conditionalFormatting sqref="A20:B20">
    <cfRule type="cellIs" dxfId="873" priority="1115" stopIfTrue="1" operator="lessThan">
      <formula>0</formula>
    </cfRule>
  </conditionalFormatting>
  <conditionalFormatting sqref="A168:B168">
    <cfRule type="cellIs" dxfId="872" priority="1106" stopIfTrue="1" operator="lessThan">
      <formula>0</formula>
    </cfRule>
  </conditionalFormatting>
  <conditionalFormatting sqref="A168">
    <cfRule type="cellIs" dxfId="871" priority="1105" stopIfTrue="1" operator="lessThan">
      <formula>0</formula>
    </cfRule>
  </conditionalFormatting>
  <conditionalFormatting sqref="A449:B449 A446:B446 A450">
    <cfRule type="cellIs" dxfId="870" priority="1032" stopIfTrue="1" operator="lessThan">
      <formula>0</formula>
    </cfRule>
  </conditionalFormatting>
  <conditionalFormatting sqref="A447:B447">
    <cfRule type="cellIs" dxfId="869" priority="1031" stopIfTrue="1" operator="lessThan">
      <formula>0</formula>
    </cfRule>
  </conditionalFormatting>
  <conditionalFormatting sqref="B450">
    <cfRule type="cellIs" dxfId="868" priority="1027" stopIfTrue="1" operator="lessThan">
      <formula>0</formula>
    </cfRule>
  </conditionalFormatting>
  <conditionalFormatting sqref="A202:B202">
    <cfRule type="cellIs" dxfId="867" priority="971" stopIfTrue="1" operator="lessThan">
      <formula>0</formula>
    </cfRule>
  </conditionalFormatting>
  <conditionalFormatting sqref="K12">
    <cfRule type="cellIs" dxfId="866" priority="991" stopIfTrue="1" operator="lessThan">
      <formula>0</formula>
    </cfRule>
  </conditionalFormatting>
  <conditionalFormatting sqref="A130:B130">
    <cfRule type="cellIs" dxfId="865" priority="948" stopIfTrue="1" operator="lessThan">
      <formula>0</formula>
    </cfRule>
  </conditionalFormatting>
  <conditionalFormatting sqref="A31:B31">
    <cfRule type="cellIs" dxfId="864" priority="917" stopIfTrue="1" operator="lessThan">
      <formula>0</formula>
    </cfRule>
  </conditionalFormatting>
  <conditionalFormatting sqref="D128:D129 D25:D30 D35 D131:D132 D142 D164:D165 D145:D146">
    <cfRule type="cellIs" dxfId="863" priority="916" stopIfTrue="1" operator="lessThan">
      <formula>0</formula>
    </cfRule>
  </conditionalFormatting>
  <conditionalFormatting sqref="D174">
    <cfRule type="cellIs" dxfId="862" priority="913" stopIfTrue="1" operator="lessThan">
      <formula>0</formula>
    </cfRule>
  </conditionalFormatting>
  <conditionalFormatting sqref="D465 D463">
    <cfRule type="cellIs" dxfId="861" priority="912" stopIfTrue="1" operator="lessThan">
      <formula>0</formula>
    </cfRule>
  </conditionalFormatting>
  <conditionalFormatting sqref="D20:D22">
    <cfRule type="cellIs" dxfId="860" priority="907" stopIfTrue="1" operator="lessThan">
      <formula>0</formula>
    </cfRule>
  </conditionalFormatting>
  <conditionalFormatting sqref="D36">
    <cfRule type="cellIs" dxfId="859" priority="906" stopIfTrue="1" operator="lessThan">
      <formula>0</formula>
    </cfRule>
  </conditionalFormatting>
  <conditionalFormatting sqref="D38">
    <cfRule type="cellIs" dxfId="858" priority="905" stopIfTrue="1" operator="lessThan">
      <formula>0</formula>
    </cfRule>
  </conditionalFormatting>
  <conditionalFormatting sqref="D167:D171">
    <cfRule type="cellIs" dxfId="857" priority="901" stopIfTrue="1" operator="lessThan">
      <formula>0</formula>
    </cfRule>
  </conditionalFormatting>
  <conditionalFormatting sqref="D184 D186:D189">
    <cfRule type="cellIs" dxfId="856" priority="900" stopIfTrue="1" operator="lessThan">
      <formula>0</formula>
    </cfRule>
  </conditionalFormatting>
  <conditionalFormatting sqref="D199:D200 D203:D206 D208:D212">
    <cfRule type="cellIs" dxfId="855" priority="899" stopIfTrue="1" operator="lessThan">
      <formula>0</formula>
    </cfRule>
  </conditionalFormatting>
  <conditionalFormatting sqref="D201">
    <cfRule type="cellIs" dxfId="854" priority="898" stopIfTrue="1" operator="lessThan">
      <formula>0</formula>
    </cfRule>
  </conditionalFormatting>
  <conditionalFormatting sqref="D222:D228">
    <cfRule type="cellIs" dxfId="853" priority="897" stopIfTrue="1" operator="lessThan">
      <formula>0</formula>
    </cfRule>
  </conditionalFormatting>
  <conditionalFormatting sqref="D237 D243">
    <cfRule type="cellIs" dxfId="852" priority="896" stopIfTrue="1" operator="lessThan">
      <formula>0</formula>
    </cfRule>
  </conditionalFormatting>
  <conditionalFormatting sqref="D233:D234">
    <cfRule type="cellIs" dxfId="851" priority="893" stopIfTrue="1" operator="lessThan">
      <formula>0</formula>
    </cfRule>
  </conditionalFormatting>
  <conditionalFormatting sqref="D240:D242">
    <cfRule type="cellIs" dxfId="850" priority="892" stopIfTrue="1" operator="lessThan">
      <formula>0</formula>
    </cfRule>
  </conditionalFormatting>
  <conditionalFormatting sqref="D269">
    <cfRule type="cellIs" dxfId="849" priority="890" stopIfTrue="1" operator="lessThan">
      <formula>0</formula>
    </cfRule>
  </conditionalFormatting>
  <conditionalFormatting sqref="D445">
    <cfRule type="cellIs" dxfId="848" priority="878" stopIfTrue="1" operator="lessThan">
      <formula>0</formula>
    </cfRule>
  </conditionalFormatting>
  <conditionalFormatting sqref="D235:D236">
    <cfRule type="cellIs" dxfId="847" priority="877" stopIfTrue="1" operator="lessThan">
      <formula>0</formula>
    </cfRule>
  </conditionalFormatting>
  <conditionalFormatting sqref="D110">
    <cfRule type="cellIs" dxfId="846" priority="865" stopIfTrue="1" operator="lessThan">
      <formula>0</formula>
    </cfRule>
  </conditionalFormatting>
  <conditionalFormatting sqref="D133">
    <cfRule type="cellIs" dxfId="845" priority="872" stopIfTrue="1" operator="lessThan">
      <formula>0</formula>
    </cfRule>
  </conditionalFormatting>
  <conditionalFormatting sqref="D139:D141">
    <cfRule type="cellIs" dxfId="844" priority="871" stopIfTrue="1" operator="lessThan">
      <formula>0</formula>
    </cfRule>
  </conditionalFormatting>
  <conditionalFormatting sqref="D130">
    <cfRule type="cellIs" dxfId="843" priority="870" stopIfTrue="1" operator="lessThan">
      <formula>0</formula>
    </cfRule>
  </conditionalFormatting>
  <conditionalFormatting sqref="D198">
    <cfRule type="cellIs" dxfId="842" priority="869" stopIfTrue="1" operator="lessThan">
      <formula>0</formula>
    </cfRule>
  </conditionalFormatting>
  <conditionalFormatting sqref="D197">
    <cfRule type="cellIs" dxfId="841" priority="868" stopIfTrue="1" operator="lessThan">
      <formula>0</formula>
    </cfRule>
  </conditionalFormatting>
  <conditionalFormatting sqref="D136">
    <cfRule type="cellIs" dxfId="840" priority="863" stopIfTrue="1" operator="lessThan">
      <formula>0</formula>
    </cfRule>
  </conditionalFormatting>
  <conditionalFormatting sqref="D19">
    <cfRule type="cellIs" dxfId="839" priority="862" stopIfTrue="1" operator="lessThan">
      <formula>0</formula>
    </cfRule>
  </conditionalFormatting>
  <conditionalFormatting sqref="D24">
    <cfRule type="cellIs" dxfId="838" priority="861" stopIfTrue="1" operator="lessThan">
      <formula>0</formula>
    </cfRule>
  </conditionalFormatting>
  <conditionalFormatting sqref="D31">
    <cfRule type="cellIs" dxfId="837" priority="860" stopIfTrue="1" operator="lessThan">
      <formula>0</formula>
    </cfRule>
  </conditionalFormatting>
  <conditionalFormatting sqref="D56">
    <cfRule type="cellIs" dxfId="836" priority="859" stopIfTrue="1" operator="lessThan">
      <formula>0</formula>
    </cfRule>
  </conditionalFormatting>
  <conditionalFormatting sqref="D43:D55">
    <cfRule type="cellIs" dxfId="835" priority="858" stopIfTrue="1" operator="lessThan">
      <formula>0</formula>
    </cfRule>
  </conditionalFormatting>
  <conditionalFormatting sqref="E39:E42 E100 E128:E129 E238:E239 E56:E58 E72:E73 E451 E84:E85 E111:E115 E165:E166 E193:E196 E200 E276:E277 E267:E269 E442 E171:E172 E120:E121 E213:E232 E281:E299 E174:E183 E247:E259 E15:G18 E11:G11 F201:G201 E261:E264 K18 F56:G56 F172:G172 F174:G174 F226:G226 F258:G258 F267:G267 F291:G291">
    <cfRule type="cellIs" dxfId="834" priority="797" stopIfTrue="1" operator="lessThan">
      <formula>0</formula>
    </cfRule>
  </conditionalFormatting>
  <conditionalFormatting sqref="C172 C174">
    <cfRule type="cellIs" dxfId="833" priority="856" stopIfTrue="1" operator="lessThan">
      <formula>0</formula>
    </cfRule>
  </conditionalFormatting>
  <conditionalFormatting sqref="C174">
    <cfRule type="cellIs" dxfId="832" priority="854" stopIfTrue="1" operator="lessThan">
      <formula>0</formula>
    </cfRule>
  </conditionalFormatting>
  <conditionalFormatting sqref="C465 C463">
    <cfRule type="cellIs" dxfId="831" priority="853" stopIfTrue="1" operator="lessThan">
      <formula>0</formula>
    </cfRule>
  </conditionalFormatting>
  <conditionalFormatting sqref="C462">
    <cfRule type="cellIs" dxfId="830" priority="852" stopIfTrue="1" operator="lessThan">
      <formula>0</formula>
    </cfRule>
  </conditionalFormatting>
  <conditionalFormatting sqref="C464">
    <cfRule type="cellIs" dxfId="829" priority="851" stopIfTrue="1" operator="lessThan">
      <formula>0</formula>
    </cfRule>
  </conditionalFormatting>
  <conditionalFormatting sqref="C281:C288 C112 C120:C121 C59:C71 C76:C79 C86:C96 C441:C442 C83 C98:C100 C300">
    <cfRule type="cellIs" dxfId="828" priority="850" stopIfTrue="1" operator="lessThan">
      <formula>0</formula>
    </cfRule>
  </conditionalFormatting>
  <conditionalFormatting sqref="C23 C11 C36:C42 C57:C58 C166 C15:C18 C72:C73 C84:C85 C175:C183 C190:C196 C213:C221 C247:C253">
    <cfRule type="cellIs" dxfId="827" priority="849" stopIfTrue="1" operator="lessThan">
      <formula>0</formula>
    </cfRule>
  </conditionalFormatting>
  <conditionalFormatting sqref="C20:C22">
    <cfRule type="cellIs" dxfId="826" priority="848" stopIfTrue="1" operator="lessThan">
      <formula>0</formula>
    </cfRule>
  </conditionalFormatting>
  <conditionalFormatting sqref="C36">
    <cfRule type="cellIs" dxfId="825" priority="847" stopIfTrue="1" operator="lessThan">
      <formula>0</formula>
    </cfRule>
  </conditionalFormatting>
  <conditionalFormatting sqref="C113:C119">
    <cfRule type="cellIs" dxfId="824" priority="844" stopIfTrue="1" operator="lessThan">
      <formula>0</formula>
    </cfRule>
  </conditionalFormatting>
  <conditionalFormatting sqref="C184 C186:C189">
    <cfRule type="cellIs" dxfId="823" priority="841" stopIfTrue="1" operator="lessThan">
      <formula>0</formula>
    </cfRule>
  </conditionalFormatting>
  <conditionalFormatting sqref="C201">
    <cfRule type="cellIs" dxfId="822" priority="839" stopIfTrue="1" operator="lessThan">
      <formula>0</formula>
    </cfRule>
  </conditionalFormatting>
  <conditionalFormatting sqref="C222:C228">
    <cfRule type="cellIs" dxfId="821" priority="838" stopIfTrue="1" operator="lessThan">
      <formula>0</formula>
    </cfRule>
  </conditionalFormatting>
  <conditionalFormatting sqref="C237 C243">
    <cfRule type="cellIs" dxfId="820" priority="837" stopIfTrue="1" operator="lessThan">
      <formula>0</formula>
    </cfRule>
  </conditionalFormatting>
  <conditionalFormatting sqref="C238 C245:C246 C229:C232">
    <cfRule type="cellIs" dxfId="819" priority="836" stopIfTrue="1" operator="lessThan">
      <formula>0</formula>
    </cfRule>
  </conditionalFormatting>
  <conditionalFormatting sqref="C233:C234">
    <cfRule type="cellIs" dxfId="818" priority="834" stopIfTrue="1" operator="lessThan">
      <formula>0</formula>
    </cfRule>
  </conditionalFormatting>
  <conditionalFormatting sqref="C244">
    <cfRule type="cellIs" dxfId="817" priority="835" stopIfTrue="1" operator="lessThan">
      <formula>0</formula>
    </cfRule>
  </conditionalFormatting>
  <conditionalFormatting sqref="C254:C260 C270:C280 C267:C268">
    <cfRule type="cellIs" dxfId="816" priority="832" stopIfTrue="1" operator="lessThan">
      <formula>0</formula>
    </cfRule>
  </conditionalFormatting>
  <conditionalFormatting sqref="C269">
    <cfRule type="cellIs" dxfId="815" priority="831" stopIfTrue="1" operator="lessThan">
      <formula>0</formula>
    </cfRule>
  </conditionalFormatting>
  <conditionalFormatting sqref="C261:C264">
    <cfRule type="cellIs" dxfId="814" priority="830" stopIfTrue="1" operator="lessThan">
      <formula>0</formula>
    </cfRule>
  </conditionalFormatting>
  <conditionalFormatting sqref="C289">
    <cfRule type="cellIs" dxfId="813" priority="829" stopIfTrue="1" operator="lessThan">
      <formula>0</formula>
    </cfRule>
  </conditionalFormatting>
  <conditionalFormatting sqref="C290:C293 C444 C446:C447 C460:C461 C456:C458">
    <cfRule type="cellIs" dxfId="812" priority="828" stopIfTrue="1" operator="lessThan">
      <formula>0</formula>
    </cfRule>
  </conditionalFormatting>
  <conditionalFormatting sqref="C294:C296">
    <cfRule type="cellIs" dxfId="811" priority="827" stopIfTrue="1" operator="lessThan">
      <formula>0</formula>
    </cfRule>
  </conditionalFormatting>
  <conditionalFormatting sqref="C297:C299">
    <cfRule type="cellIs" dxfId="810" priority="826" stopIfTrue="1" operator="lessThan">
      <formula>0</formula>
    </cfRule>
  </conditionalFormatting>
  <conditionalFormatting sqref="C443">
    <cfRule type="cellIs" dxfId="809" priority="824" stopIfTrue="1" operator="lessThan">
      <formula>0</formula>
    </cfRule>
  </conditionalFormatting>
  <conditionalFormatting sqref="E444">
    <cfRule type="cellIs" dxfId="808" priority="786" stopIfTrue="1" operator="lessThan">
      <formula>0</formula>
    </cfRule>
  </conditionalFormatting>
  <conditionalFormatting sqref="C185">
    <cfRule type="cellIs" dxfId="807" priority="822" stopIfTrue="1" operator="lessThan">
      <formula>0</formula>
    </cfRule>
  </conditionalFormatting>
  <conditionalFormatting sqref="C202">
    <cfRule type="cellIs" dxfId="806" priority="821" stopIfTrue="1" operator="lessThan">
      <formula>0</formula>
    </cfRule>
  </conditionalFormatting>
  <conditionalFormatting sqref="E279">
    <cfRule type="cellIs" dxfId="805" priority="783" stopIfTrue="1" operator="lessThan">
      <formula>0</formula>
    </cfRule>
  </conditionalFormatting>
  <conditionalFormatting sqref="C445">
    <cfRule type="cellIs" dxfId="804" priority="819" stopIfTrue="1" operator="lessThan">
      <formula>0</formula>
    </cfRule>
  </conditionalFormatting>
  <conditionalFormatting sqref="C459">
    <cfRule type="cellIs" dxfId="803" priority="816" stopIfTrue="1" operator="lessThan">
      <formula>0</formula>
    </cfRule>
  </conditionalFormatting>
  <conditionalFormatting sqref="C235:C236">
    <cfRule type="cellIs" dxfId="802" priority="818" stopIfTrue="1" operator="lessThan">
      <formula>0</formula>
    </cfRule>
  </conditionalFormatting>
  <conditionalFormatting sqref="C239">
    <cfRule type="cellIs" dxfId="801" priority="817" stopIfTrue="1" operator="lessThan">
      <formula>0</formula>
    </cfRule>
  </conditionalFormatting>
  <conditionalFormatting sqref="C12">
    <cfRule type="cellIs" dxfId="800" priority="815" stopIfTrue="1" operator="lessThan">
      <formula>0</formula>
    </cfRule>
  </conditionalFormatting>
  <conditionalFormatting sqref="C110">
    <cfRule type="cellIs" dxfId="799" priority="806" stopIfTrue="1" operator="lessThan">
      <formula>0</formula>
    </cfRule>
  </conditionalFormatting>
  <conditionalFormatting sqref="C133">
    <cfRule type="cellIs" dxfId="798" priority="813" stopIfTrue="1" operator="lessThan">
      <formula>0</formula>
    </cfRule>
  </conditionalFormatting>
  <conditionalFormatting sqref="C139:C141">
    <cfRule type="cellIs" dxfId="797" priority="812" stopIfTrue="1" operator="lessThan">
      <formula>0</formula>
    </cfRule>
  </conditionalFormatting>
  <conditionalFormatting sqref="C130">
    <cfRule type="cellIs" dxfId="796" priority="811" stopIfTrue="1" operator="lessThan">
      <formula>0</formula>
    </cfRule>
  </conditionalFormatting>
  <conditionalFormatting sqref="C198">
    <cfRule type="cellIs" dxfId="795" priority="810" stopIfTrue="1" operator="lessThan">
      <formula>0</formula>
    </cfRule>
  </conditionalFormatting>
  <conditionalFormatting sqref="C197">
    <cfRule type="cellIs" dxfId="794" priority="809" stopIfTrue="1" operator="lessThan">
      <formula>0</formula>
    </cfRule>
  </conditionalFormatting>
  <conditionalFormatting sqref="C173">
    <cfRule type="cellIs" dxfId="793" priority="808" stopIfTrue="1" operator="lessThan">
      <formula>0</formula>
    </cfRule>
  </conditionalFormatting>
  <conditionalFormatting sqref="C101:C109">
    <cfRule type="cellIs" dxfId="792" priority="807" stopIfTrue="1" operator="lessThan">
      <formula>0</formula>
    </cfRule>
  </conditionalFormatting>
  <conditionalFormatting sqref="C134">
    <cfRule type="cellIs" dxfId="791" priority="805" stopIfTrue="1" operator="lessThan">
      <formula>0</formula>
    </cfRule>
  </conditionalFormatting>
  <conditionalFormatting sqref="C19">
    <cfRule type="cellIs" dxfId="790" priority="803" stopIfTrue="1" operator="lessThan">
      <formula>0</formula>
    </cfRule>
  </conditionalFormatting>
  <conditionalFormatting sqref="C136">
    <cfRule type="cellIs" dxfId="789" priority="804" stopIfTrue="1" operator="lessThan">
      <formula>0</formula>
    </cfRule>
  </conditionalFormatting>
  <conditionalFormatting sqref="C24">
    <cfRule type="cellIs" dxfId="788" priority="802" stopIfTrue="1" operator="lessThan">
      <formula>0</formula>
    </cfRule>
  </conditionalFormatting>
  <conditionalFormatting sqref="C31">
    <cfRule type="cellIs" dxfId="787" priority="801" stopIfTrue="1" operator="lessThan">
      <formula>0</formula>
    </cfRule>
  </conditionalFormatting>
  <conditionalFormatting sqref="C56">
    <cfRule type="cellIs" dxfId="786" priority="800" stopIfTrue="1" operator="lessThan">
      <formula>0</formula>
    </cfRule>
  </conditionalFormatting>
  <conditionalFormatting sqref="C43:C55">
    <cfRule type="cellIs" dxfId="785" priority="799" stopIfTrue="1" operator="lessThan">
      <formula>0</formula>
    </cfRule>
  </conditionalFormatting>
  <conditionalFormatting sqref="E35:E38 E76:E79 E99 E86:E96 E186:E192 E25:E29 E142 E131:E132 E145:E146 D453:E453 E164:G164 F190:G190 E450:G450">
    <cfRule type="cellIs" dxfId="784" priority="798" stopIfTrue="1" operator="lessThan">
      <formula>0</formula>
    </cfRule>
  </conditionalFormatting>
  <conditionalFormatting sqref="E278 E452 E454:E455">
    <cfRule type="cellIs" dxfId="783" priority="796" stopIfTrue="1" operator="lessThan">
      <formula>0</formula>
    </cfRule>
  </conditionalFormatting>
  <conditionalFormatting sqref="E174:G174">
    <cfRule type="cellIs" dxfId="782" priority="795" stopIfTrue="1" operator="lessThan">
      <formula>0</formula>
    </cfRule>
  </conditionalFormatting>
  <conditionalFormatting sqref="E233:E236">
    <cfRule type="cellIs" dxfId="781" priority="794" stopIfTrue="1" operator="lessThan">
      <formula>0</formula>
    </cfRule>
  </conditionalFormatting>
  <conditionalFormatting sqref="E240:E242">
    <cfRule type="cellIs" dxfId="780" priority="793" stopIfTrue="1" operator="lessThan">
      <formula>0</formula>
    </cfRule>
  </conditionalFormatting>
  <conditionalFormatting sqref="E270:E275">
    <cfRule type="cellIs" dxfId="779" priority="792" stopIfTrue="1" operator="lessThan">
      <formula>0</formula>
    </cfRule>
  </conditionalFormatting>
  <conditionalFormatting sqref="E300">
    <cfRule type="cellIs" dxfId="778" priority="791" stopIfTrue="1" operator="lessThan">
      <formula>0</formula>
    </cfRule>
  </conditionalFormatting>
  <conditionalFormatting sqref="E116:E118">
    <cfRule type="cellIs" dxfId="777" priority="753" stopIfTrue="1" operator="lessThan">
      <formula>0</formula>
    </cfRule>
  </conditionalFormatting>
  <conditionalFormatting sqref="E449">
    <cfRule type="cellIs" dxfId="776" priority="789" stopIfTrue="1" operator="lessThan">
      <formula>0</formula>
    </cfRule>
  </conditionalFormatting>
  <conditionalFormatting sqref="E447">
    <cfRule type="cellIs" dxfId="775" priority="788" stopIfTrue="1" operator="lessThan">
      <formula>0</formula>
    </cfRule>
  </conditionalFormatting>
  <conditionalFormatting sqref="E446">
    <cfRule type="cellIs" dxfId="774" priority="787" stopIfTrue="1" operator="lessThan">
      <formula>0</formula>
    </cfRule>
  </conditionalFormatting>
  <conditionalFormatting sqref="E12:G12">
    <cfRule type="cellIs" dxfId="773" priority="785" stopIfTrue="1" operator="lessThan">
      <formula>0</formula>
    </cfRule>
  </conditionalFormatting>
  <conditionalFormatting sqref="E456:E457 E461">
    <cfRule type="cellIs" dxfId="772" priority="778" stopIfTrue="1" operator="lessThan">
      <formula>0</formula>
    </cfRule>
  </conditionalFormatting>
  <conditionalFormatting sqref="E20:E22">
    <cfRule type="cellIs" dxfId="771" priority="782" stopIfTrue="1" operator="lessThan">
      <formula>0</formula>
    </cfRule>
  </conditionalFormatting>
  <conditionalFormatting sqref="E71:G71">
    <cfRule type="cellIs" dxfId="770" priority="779" stopIfTrue="1" operator="lessThan">
      <formula>0</formula>
    </cfRule>
  </conditionalFormatting>
  <conditionalFormatting sqref="E59:E61 E67:E69">
    <cfRule type="cellIs" dxfId="769" priority="780" stopIfTrue="1" operator="lessThan">
      <formula>0</formula>
    </cfRule>
  </conditionalFormatting>
  <conditionalFormatting sqref="E458">
    <cfRule type="cellIs" dxfId="768" priority="777" stopIfTrue="1" operator="lessThan">
      <formula>0</formula>
    </cfRule>
  </conditionalFormatting>
  <conditionalFormatting sqref="E459:E460">
    <cfRule type="cellIs" dxfId="767" priority="776" stopIfTrue="1" operator="lessThan">
      <formula>0</formula>
    </cfRule>
  </conditionalFormatting>
  <conditionalFormatting sqref="E83:G83">
    <cfRule type="cellIs" dxfId="766" priority="775" stopIfTrue="1" operator="lessThan">
      <formula>0</formula>
    </cfRule>
  </conditionalFormatting>
  <conditionalFormatting sqref="E122:E126">
    <cfRule type="cellIs" dxfId="765" priority="774" stopIfTrue="1" operator="lessThan">
      <formula>0</formula>
    </cfRule>
  </conditionalFormatting>
  <conditionalFormatting sqref="E167:E169">
    <cfRule type="cellIs" dxfId="764" priority="773" stopIfTrue="1" operator="lessThan">
      <formula>0</formula>
    </cfRule>
  </conditionalFormatting>
  <conditionalFormatting sqref="E170:G170">
    <cfRule type="cellIs" dxfId="763" priority="772" stopIfTrue="1" operator="lessThan">
      <formula>0</formula>
    </cfRule>
  </conditionalFormatting>
  <conditionalFormatting sqref="E184">
    <cfRule type="cellIs" dxfId="762" priority="771" stopIfTrue="1" operator="lessThan">
      <formula>0</formula>
    </cfRule>
  </conditionalFormatting>
  <conditionalFormatting sqref="E209:E212 F210:G212">
    <cfRule type="cellIs" dxfId="761" priority="770" stopIfTrue="1" operator="lessThan">
      <formula>0</formula>
    </cfRule>
  </conditionalFormatting>
  <conditionalFormatting sqref="E443">
    <cfRule type="cellIs" dxfId="760" priority="769" stopIfTrue="1" operator="lessThan">
      <formula>0</formula>
    </cfRule>
  </conditionalFormatting>
  <conditionalFormatting sqref="E463:G463 E465:G465">
    <cfRule type="cellIs" dxfId="759" priority="768" stopIfTrue="1" operator="lessThan">
      <formula>0</formula>
    </cfRule>
  </conditionalFormatting>
  <conditionalFormatting sqref="E199">
    <cfRule type="cellIs" dxfId="758" priority="766" stopIfTrue="1" operator="lessThan">
      <formula>0</formula>
    </cfRule>
  </conditionalFormatting>
  <conditionalFormatting sqref="E462:G462">
    <cfRule type="cellIs" dxfId="757" priority="767" stopIfTrue="1" operator="lessThan">
      <formula>0</formula>
    </cfRule>
  </conditionalFormatting>
  <conditionalFormatting sqref="E208">
    <cfRule type="cellIs" dxfId="756" priority="765" stopIfTrue="1" operator="lessThan">
      <formula>0</formula>
    </cfRule>
  </conditionalFormatting>
  <conditionalFormatting sqref="E237:G237">
    <cfRule type="cellIs" dxfId="755" priority="764" stopIfTrue="1" operator="lessThan">
      <formula>0</formula>
    </cfRule>
  </conditionalFormatting>
  <conditionalFormatting sqref="E243:G243">
    <cfRule type="cellIs" dxfId="754" priority="763" stopIfTrue="1" operator="lessThan">
      <formula>0</formula>
    </cfRule>
  </conditionalFormatting>
  <conditionalFormatting sqref="E244:E246 F244:G244 F246:G246">
    <cfRule type="cellIs" dxfId="753" priority="762" stopIfTrue="1" operator="lessThan">
      <formula>0</formula>
    </cfRule>
  </conditionalFormatting>
  <conditionalFormatting sqref="E464">
    <cfRule type="cellIs" dxfId="752" priority="761" stopIfTrue="1" operator="lessThan">
      <formula>0</formula>
    </cfRule>
  </conditionalFormatting>
  <conditionalFormatting sqref="K202:K206 H202:H207">
    <cfRule type="cellIs" dxfId="751" priority="701" stopIfTrue="1" operator="lessThan">
      <formula>0</formula>
    </cfRule>
  </conditionalFormatting>
  <conditionalFormatting sqref="H200:K200 H209:K209 H212 K212 H199 K199 H208 K208 H211:K211 H210 K210">
    <cfRule type="cellIs" dxfId="750" priority="717" stopIfTrue="1" operator="lessThan">
      <formula>0</formula>
    </cfRule>
  </conditionalFormatting>
  <conditionalFormatting sqref="H111:K111">
    <cfRule type="cellIs" dxfId="749" priority="722" stopIfTrue="1" operator="lessThan">
      <formula>0</formula>
    </cfRule>
  </conditionalFormatting>
  <conditionalFormatting sqref="E98:G98">
    <cfRule type="cellIs" dxfId="748" priority="750" stopIfTrue="1" operator="lessThan">
      <formula>0</formula>
    </cfRule>
  </conditionalFormatting>
  <conditionalFormatting sqref="E66">
    <cfRule type="cellIs" dxfId="747" priority="752" stopIfTrue="1" operator="lessThan">
      <formula>0</formula>
    </cfRule>
  </conditionalFormatting>
  <conditionalFormatting sqref="K243 K237">
    <cfRule type="cellIs" dxfId="746" priority="714" stopIfTrue="1" operator="lessThan">
      <formula>0</formula>
    </cfRule>
  </conditionalFormatting>
  <conditionalFormatting sqref="E110">
    <cfRule type="cellIs" dxfId="745" priority="749" stopIfTrue="1" operator="lessThan">
      <formula>0</formula>
    </cfRule>
  </conditionalFormatting>
  <conditionalFormatting sqref="E119">
    <cfRule type="cellIs" dxfId="744" priority="748" stopIfTrue="1" operator="lessThan">
      <formula>0</formula>
    </cfRule>
  </conditionalFormatting>
  <conditionalFormatting sqref="E127:G127">
    <cfRule type="cellIs" dxfId="743" priority="747" stopIfTrue="1" operator="lessThan">
      <formula>0</formula>
    </cfRule>
  </conditionalFormatting>
  <conditionalFormatting sqref="E173">
    <cfRule type="cellIs" dxfId="742" priority="738" stopIfTrue="1" operator="lessThan">
      <formula>0</formula>
    </cfRule>
  </conditionalFormatting>
  <conditionalFormatting sqref="E133">
    <cfRule type="cellIs" dxfId="741" priority="745" stopIfTrue="1" operator="lessThan">
      <formula>0</formula>
    </cfRule>
  </conditionalFormatting>
  <conditionalFormatting sqref="E19">
    <cfRule type="cellIs" dxfId="740" priority="732" stopIfTrue="1" operator="lessThan">
      <formula>0</formula>
    </cfRule>
  </conditionalFormatting>
  <conditionalFormatting sqref="E202:E203">
    <cfRule type="cellIs" dxfId="739" priority="742" stopIfTrue="1" operator="lessThan">
      <formula>0</formula>
    </cfRule>
  </conditionalFormatting>
  <conditionalFormatting sqref="H261:K261 H263:K263">
    <cfRule type="cellIs" dxfId="738" priority="707" stopIfTrue="1" operator="lessThan">
      <formula>0</formula>
    </cfRule>
  </conditionalFormatting>
  <conditionalFormatting sqref="E198">
    <cfRule type="cellIs" dxfId="737" priority="739" stopIfTrue="1" operator="lessThan">
      <formula>0</formula>
    </cfRule>
  </conditionalFormatting>
  <conditionalFormatting sqref="E134">
    <cfRule type="cellIs" dxfId="736" priority="734" stopIfTrue="1" operator="lessThan">
      <formula>0</formula>
    </cfRule>
  </conditionalFormatting>
  <conditionalFormatting sqref="E136">
    <cfRule type="cellIs" dxfId="735" priority="733" stopIfTrue="1" operator="lessThan">
      <formula>0</formula>
    </cfRule>
  </conditionalFormatting>
  <conditionalFormatting sqref="E101:E109">
    <cfRule type="cellIs" dxfId="734" priority="735" stopIfTrue="1" operator="lessThan">
      <formula>0</formula>
    </cfRule>
  </conditionalFormatting>
  <conditionalFormatting sqref="H11:K11 H84:K84 H175:K178 H191:K191 H213:K216 H247:K248 K56:K57 I37:K37 K72 H15:K15 H41:K41 H182:K182 H180:K180 H179:J179 H195:K195 H218:K218 H217:J217 H220:K220 H250:K250 H252:K252 H17:K17 I23:J23 K13 H18:J18 L23 L179 L18 K190 H193:K193 H192 K192 H39:K39 K38 K36 O18:Q18 P179:Q179 O23:Q23">
    <cfRule type="cellIs" dxfId="733" priority="727" stopIfTrue="1" operator="lessThan">
      <formula>0</formula>
    </cfRule>
  </conditionalFormatting>
  <conditionalFormatting sqref="E31">
    <cfRule type="cellIs" dxfId="732" priority="730" stopIfTrue="1" operator="lessThan">
      <formula>0</formula>
    </cfRule>
  </conditionalFormatting>
  <conditionalFormatting sqref="K36">
    <cfRule type="cellIs" dxfId="731" priority="725" stopIfTrue="1" operator="lessThan">
      <formula>0</formula>
    </cfRule>
  </conditionalFormatting>
  <conditionalFormatting sqref="K38">
    <cfRule type="cellIs" dxfId="730" priority="724" stopIfTrue="1" operator="lessThan">
      <formula>0</formula>
    </cfRule>
  </conditionalFormatting>
  <conditionalFormatting sqref="K43:K55">
    <cfRule type="cellIs" dxfId="729" priority="723" stopIfTrue="1" operator="lessThan">
      <formula>0</formula>
    </cfRule>
  </conditionalFormatting>
  <conditionalFormatting sqref="K122:K127">
    <cfRule type="cellIs" dxfId="728" priority="720" stopIfTrue="1" operator="lessThan">
      <formula>0</formula>
    </cfRule>
  </conditionalFormatting>
  <conditionalFormatting sqref="K184:K189 H184:H190">
    <cfRule type="cellIs" dxfId="727" priority="718" stopIfTrue="1" operator="lessThan">
      <formula>0</formula>
    </cfRule>
  </conditionalFormatting>
  <conditionalFormatting sqref="H228 K228 H227:K227 K222:K226 H222:H226">
    <cfRule type="cellIs" dxfId="726" priority="715" stopIfTrue="1" operator="lessThan">
      <formula>0</formula>
    </cfRule>
  </conditionalFormatting>
  <conditionalFormatting sqref="K233:K236 H233:H236">
    <cfRule type="cellIs" dxfId="725" priority="711" stopIfTrue="1" operator="lessThan">
      <formula>0</formula>
    </cfRule>
  </conditionalFormatting>
  <conditionalFormatting sqref="K240:K242 H240:H242">
    <cfRule type="cellIs" dxfId="724" priority="710" stopIfTrue="1" operator="lessThan">
      <formula>0</formula>
    </cfRule>
  </conditionalFormatting>
  <conditionalFormatting sqref="H460:K461 H456:K458 H454:K454 K446:K447 K444 H444:H447">
    <cfRule type="cellIs" dxfId="723" priority="706" stopIfTrue="1" operator="lessThan">
      <formula>0</formula>
    </cfRule>
  </conditionalFormatting>
  <conditionalFormatting sqref="K445">
    <cfRule type="cellIs" dxfId="722" priority="700" stopIfTrue="1" operator="lessThan">
      <formula>0</formula>
    </cfRule>
  </conditionalFormatting>
  <conditionalFormatting sqref="H459:J459">
    <cfRule type="cellIs" dxfId="721" priority="698" stopIfTrue="1" operator="lessThan">
      <formula>0</formula>
    </cfRule>
  </conditionalFormatting>
  <conditionalFormatting sqref="H12:K12">
    <cfRule type="cellIs" dxfId="720" priority="697" stopIfTrue="1" operator="lessThan">
      <formula>0</formula>
    </cfRule>
  </conditionalFormatting>
  <conditionalFormatting sqref="K197:K198">
    <cfRule type="cellIs" dxfId="719" priority="696" stopIfTrue="1" operator="lessThan">
      <formula>0</formula>
    </cfRule>
  </conditionalFormatting>
  <conditionalFormatting sqref="K101:K109">
    <cfRule type="cellIs" dxfId="718" priority="695" stopIfTrue="1" operator="lessThan">
      <formula>0</formula>
    </cfRule>
  </conditionalFormatting>
  <conditionalFormatting sqref="I22:K22 K21 H19:H22 H24:H37 J19:K20">
    <cfRule type="cellIs" dxfId="717" priority="694" stopIfTrue="1" operator="lessThan">
      <formula>0</formula>
    </cfRule>
  </conditionalFormatting>
  <conditionalFormatting sqref="E43:E55">
    <cfRule type="cellIs" dxfId="716" priority="692" stopIfTrue="1" operator="lessThan">
      <formula>0</formula>
    </cfRule>
  </conditionalFormatting>
  <conditionalFormatting sqref="K70">
    <cfRule type="cellIs" dxfId="715" priority="691" stopIfTrue="1" operator="lessThan">
      <formula>0</formula>
    </cfRule>
  </conditionalFormatting>
  <conditionalFormatting sqref="K76:K79">
    <cfRule type="cellIs" dxfId="714" priority="690" stopIfTrue="1" operator="lessThan">
      <formula>0</formula>
    </cfRule>
  </conditionalFormatting>
  <conditionalFormatting sqref="E185">
    <cfRule type="cellIs" dxfId="713" priority="683" stopIfTrue="1" operator="lessThan">
      <formula>0</formula>
    </cfRule>
  </conditionalFormatting>
  <conditionalFormatting sqref="D265:D266">
    <cfRule type="cellIs" dxfId="712" priority="678" stopIfTrue="1" operator="lessThan">
      <formula>0</formula>
    </cfRule>
  </conditionalFormatting>
  <conditionalFormatting sqref="E265:E266">
    <cfRule type="cellIs" dxfId="711" priority="676" stopIfTrue="1" operator="lessThan">
      <formula>0</formula>
    </cfRule>
  </conditionalFormatting>
  <conditionalFormatting sqref="A137:A138">
    <cfRule type="cellIs" dxfId="710" priority="621" stopIfTrue="1" operator="lessThan">
      <formula>0</formula>
    </cfRule>
  </conditionalFormatting>
  <conditionalFormatting sqref="D137:D138">
    <cfRule type="cellIs" dxfId="709" priority="618" stopIfTrue="1" operator="lessThan">
      <formula>0</formula>
    </cfRule>
  </conditionalFormatting>
  <conditionalFormatting sqref="C137:C138">
    <cfRule type="cellIs" dxfId="708" priority="617" stopIfTrue="1" operator="lessThan">
      <formula>0</formula>
    </cfRule>
  </conditionalFormatting>
  <conditionalFormatting sqref="K453">
    <cfRule type="cellIs" dxfId="707" priority="624" stopIfTrue="1" operator="lessThan">
      <formula>0</formula>
    </cfRule>
  </conditionalFormatting>
  <conditionalFormatting sqref="A137:B138">
    <cfRule type="cellIs" dxfId="706" priority="622" stopIfTrue="1" operator="lessThan">
      <formula>0</formula>
    </cfRule>
  </conditionalFormatting>
  <conditionalFormatting sqref="E137:E138">
    <cfRule type="cellIs" dxfId="705" priority="616" stopIfTrue="1" operator="lessThan">
      <formula>0</formula>
    </cfRule>
  </conditionalFormatting>
  <conditionalFormatting sqref="K137:K138">
    <cfRule type="cellIs" dxfId="704" priority="615" stopIfTrue="1" operator="lessThan">
      <formula>0</formula>
    </cfRule>
  </conditionalFormatting>
  <conditionalFormatting sqref="H289 K289">
    <cfRule type="cellIs" dxfId="703" priority="607" stopIfTrue="1" operator="lessThan">
      <formula>0</formula>
    </cfRule>
  </conditionalFormatting>
  <conditionalFormatting sqref="H293 K293 H292:K292 H290:H291 K290:K291">
    <cfRule type="cellIs" dxfId="702" priority="606" stopIfTrue="1" operator="lessThan">
      <formula>0</formula>
    </cfRule>
  </conditionalFormatting>
  <conditionalFormatting sqref="F233:G236">
    <cfRule type="cellIs" dxfId="701" priority="548" stopIfTrue="1" operator="lessThan">
      <formula>0</formula>
    </cfRule>
  </conditionalFormatting>
  <conditionalFormatting sqref="F76:G79 F99:G99 F186:F189 F142:G142 F145:G146 F25:G29 F35:G38 F86:G96 F131:G132 F191:G192 F453:G453 H38">
    <cfRule type="cellIs" dxfId="700" priority="552" stopIfTrue="1" operator="lessThan">
      <formula>0</formula>
    </cfRule>
  </conditionalFormatting>
  <conditionalFormatting sqref="F270:G275">
    <cfRule type="cellIs" dxfId="699" priority="546" stopIfTrue="1" operator="lessThan">
      <formula>0</formula>
    </cfRule>
  </conditionalFormatting>
  <conditionalFormatting sqref="F300:G300">
    <cfRule type="cellIs" dxfId="698" priority="545" stopIfTrue="1" operator="lessThan">
      <formula>0</formula>
    </cfRule>
  </conditionalFormatting>
  <conditionalFormatting sqref="F449:G449">
    <cfRule type="cellIs" dxfId="697" priority="543" stopIfTrue="1" operator="lessThan">
      <formula>0</formula>
    </cfRule>
  </conditionalFormatting>
  <conditionalFormatting sqref="F447:G447">
    <cfRule type="cellIs" dxfId="696" priority="542" stopIfTrue="1" operator="lessThan">
      <formula>0</formula>
    </cfRule>
  </conditionalFormatting>
  <conditionalFormatting sqref="F444:G444">
    <cfRule type="cellIs" dxfId="695" priority="540" stopIfTrue="1" operator="lessThan">
      <formula>0</formula>
    </cfRule>
  </conditionalFormatting>
  <conditionalFormatting sqref="F279:G279">
    <cfRule type="cellIs" dxfId="694" priority="539" stopIfTrue="1" operator="lessThan">
      <formula>0</formula>
    </cfRule>
  </conditionalFormatting>
  <conditionalFormatting sqref="F59:G61 F67:G69">
    <cfRule type="cellIs" dxfId="693" priority="536" stopIfTrue="1" operator="lessThan">
      <formula>0</formula>
    </cfRule>
  </conditionalFormatting>
  <conditionalFormatting sqref="F456:G457 F461:G461">
    <cfRule type="cellIs" dxfId="692" priority="534" stopIfTrue="1" operator="lessThan">
      <formula>0</formula>
    </cfRule>
  </conditionalFormatting>
  <conditionalFormatting sqref="F459:G460 L459 P459:Q459">
    <cfRule type="cellIs" dxfId="691" priority="532" stopIfTrue="1" operator="lessThan">
      <formula>0</formula>
    </cfRule>
  </conditionalFormatting>
  <conditionalFormatting sqref="F122:G126">
    <cfRule type="cellIs" dxfId="690" priority="530" stopIfTrue="1" operator="lessThan">
      <formula>0</formula>
    </cfRule>
  </conditionalFormatting>
  <conditionalFormatting sqref="F184:G184">
    <cfRule type="cellIs" dxfId="689" priority="527" stopIfTrue="1" operator="lessThan">
      <formula>0</formula>
    </cfRule>
  </conditionalFormatting>
  <conditionalFormatting sqref="F209:G209">
    <cfRule type="cellIs" dxfId="688" priority="526" stopIfTrue="1" operator="lessThan">
      <formula>0</formula>
    </cfRule>
  </conditionalFormatting>
  <conditionalFormatting sqref="F199:G199">
    <cfRule type="cellIs" dxfId="687" priority="522" stopIfTrue="1" operator="lessThan">
      <formula>0</formula>
    </cfRule>
  </conditionalFormatting>
  <conditionalFormatting sqref="F208:G208">
    <cfRule type="cellIs" dxfId="686" priority="521" stopIfTrue="1" operator="lessThan">
      <formula>0</formula>
    </cfRule>
  </conditionalFormatting>
  <conditionalFormatting sqref="A11">
    <cfRule type="duplicateValues" dxfId="685" priority="1268"/>
  </conditionalFormatting>
  <conditionalFormatting sqref="A11">
    <cfRule type="duplicateValues" dxfId="684" priority="1267"/>
  </conditionalFormatting>
  <conditionalFormatting sqref="A169:A171">
    <cfRule type="cellIs" dxfId="683" priority="1259" stopIfTrue="1" operator="lessThan">
      <formula>0</formula>
    </cfRule>
  </conditionalFormatting>
  <conditionalFormatting sqref="A99">
    <cfRule type="cellIs" dxfId="682" priority="1263" stopIfTrue="1" operator="lessThan">
      <formula>0</formula>
    </cfRule>
  </conditionalFormatting>
  <conditionalFormatting sqref="A268">
    <cfRule type="cellIs" dxfId="681" priority="1257" stopIfTrue="1" operator="lessThan">
      <formula>0</formula>
    </cfRule>
  </conditionalFormatting>
  <conditionalFormatting sqref="A203:B203">
    <cfRule type="cellIs" dxfId="680" priority="1248" stopIfTrue="1" operator="lessThan">
      <formula>0</formula>
    </cfRule>
  </conditionalFormatting>
  <conditionalFormatting sqref="B269">
    <cfRule type="cellIs" dxfId="679" priority="1245" stopIfTrue="1" operator="lessThan">
      <formula>0</formula>
    </cfRule>
  </conditionalFormatting>
  <conditionalFormatting sqref="A269">
    <cfRule type="cellIs" dxfId="678" priority="1247" stopIfTrue="1" operator="lessThan">
      <formula>0</formula>
    </cfRule>
  </conditionalFormatting>
  <conditionalFormatting sqref="B42">
    <cfRule type="cellIs" dxfId="677" priority="1244" stopIfTrue="1" operator="lessThan">
      <formula>0</formula>
    </cfRule>
  </conditionalFormatting>
  <conditionalFormatting sqref="A186">
    <cfRule type="duplicateValues" dxfId="676" priority="1232"/>
  </conditionalFormatting>
  <conditionalFormatting sqref="A204:A205">
    <cfRule type="duplicateValues" dxfId="675" priority="1230"/>
  </conditionalFormatting>
  <conditionalFormatting sqref="A206">
    <cfRule type="duplicateValues" dxfId="674" priority="1228"/>
  </conditionalFormatting>
  <conditionalFormatting sqref="A240 A242">
    <cfRule type="duplicateValues" dxfId="673" priority="1227"/>
  </conditionalFormatting>
  <conditionalFormatting sqref="A243">
    <cfRule type="duplicateValues" dxfId="672" priority="1226"/>
  </conditionalFormatting>
  <conditionalFormatting sqref="A28:B28">
    <cfRule type="cellIs" dxfId="671" priority="1222" stopIfTrue="1" operator="lessThan">
      <formula>0</formula>
    </cfRule>
  </conditionalFormatting>
  <conditionalFormatting sqref="A28">
    <cfRule type="duplicateValues" dxfId="670" priority="1221"/>
  </conditionalFormatting>
  <conditionalFormatting sqref="A45">
    <cfRule type="duplicateValues" dxfId="669" priority="1220"/>
  </conditionalFormatting>
  <conditionalFormatting sqref="A463:A464">
    <cfRule type="duplicateValues" dxfId="668" priority="1215"/>
  </conditionalFormatting>
  <conditionalFormatting sqref="A463:A464">
    <cfRule type="duplicateValues" dxfId="667" priority="1214"/>
  </conditionalFormatting>
  <conditionalFormatting sqref="A456:B457 A461:B461">
    <cfRule type="cellIs" dxfId="666" priority="1213" stopIfTrue="1" operator="lessThan">
      <formula>0</formula>
    </cfRule>
  </conditionalFormatting>
  <conditionalFormatting sqref="A461 A456:A457">
    <cfRule type="duplicateValues" dxfId="665" priority="1212"/>
  </conditionalFormatting>
  <conditionalFormatting sqref="A461">
    <cfRule type="duplicateValues" dxfId="664" priority="1211"/>
  </conditionalFormatting>
  <conditionalFormatting sqref="A458:B458">
    <cfRule type="cellIs" dxfId="663" priority="1210" stopIfTrue="1" operator="lessThan">
      <formula>0</formula>
    </cfRule>
  </conditionalFormatting>
  <conditionalFormatting sqref="A459:B460 K459">
    <cfRule type="cellIs" dxfId="662" priority="1209" stopIfTrue="1" operator="lessThan">
      <formula>0</formula>
    </cfRule>
  </conditionalFormatting>
  <conditionalFormatting sqref="B462:B464">
    <cfRule type="cellIs" dxfId="661" priority="1208" stopIfTrue="1" operator="lessThan">
      <formula>0</formula>
    </cfRule>
  </conditionalFormatting>
  <conditionalFormatting sqref="A458:A460 K459">
    <cfRule type="duplicateValues" dxfId="660" priority="1265"/>
  </conditionalFormatting>
  <conditionalFormatting sqref="A65">
    <cfRule type="duplicateValues" dxfId="659" priority="1192"/>
  </conditionalFormatting>
  <conditionalFormatting sqref="A65">
    <cfRule type="duplicateValues" dxfId="658" priority="1191"/>
  </conditionalFormatting>
  <conditionalFormatting sqref="A139">
    <cfRule type="cellIs" dxfId="657" priority="1190" stopIfTrue="1" operator="lessThan">
      <formula>0</formula>
    </cfRule>
  </conditionalFormatting>
  <conditionalFormatting sqref="A132">
    <cfRule type="cellIs" dxfId="656" priority="1189" stopIfTrue="1" operator="lessThan">
      <formula>0</formula>
    </cfRule>
  </conditionalFormatting>
  <conditionalFormatting sqref="A132">
    <cfRule type="duplicateValues" dxfId="655" priority="1188"/>
  </conditionalFormatting>
  <conditionalFormatting sqref="A132">
    <cfRule type="duplicateValues" dxfId="654" priority="1187"/>
  </conditionalFormatting>
  <conditionalFormatting sqref="A223">
    <cfRule type="duplicateValues" dxfId="653" priority="1180"/>
  </conditionalFormatting>
  <conditionalFormatting sqref="A223">
    <cfRule type="duplicateValues" dxfId="652" priority="1179"/>
  </conditionalFormatting>
  <conditionalFormatting sqref="A241">
    <cfRule type="duplicateValues" dxfId="651" priority="1178"/>
  </conditionalFormatting>
  <conditionalFormatting sqref="A241">
    <cfRule type="duplicateValues" dxfId="650" priority="1177"/>
  </conditionalFormatting>
  <conditionalFormatting sqref="A133">
    <cfRule type="cellIs" dxfId="649" priority="1171" stopIfTrue="1" operator="lessThan">
      <formula>0</formula>
    </cfRule>
  </conditionalFormatting>
  <conditionalFormatting sqref="A133">
    <cfRule type="duplicateValues" dxfId="648" priority="1170"/>
  </conditionalFormatting>
  <conditionalFormatting sqref="A133">
    <cfRule type="duplicateValues" dxfId="647" priority="1169"/>
  </conditionalFormatting>
  <conditionalFormatting sqref="A187">
    <cfRule type="duplicateValues" dxfId="646" priority="1139"/>
  </conditionalFormatting>
  <conditionalFormatting sqref="A187">
    <cfRule type="duplicateValues" dxfId="645" priority="1138"/>
  </conditionalFormatting>
  <conditionalFormatting sqref="A224">
    <cfRule type="duplicateValues" dxfId="644" priority="1137"/>
  </conditionalFormatting>
  <conditionalFormatting sqref="A224">
    <cfRule type="duplicateValues" dxfId="643" priority="1136"/>
  </conditionalFormatting>
  <conditionalFormatting sqref="A255">
    <cfRule type="duplicateValues" dxfId="642" priority="1135"/>
  </conditionalFormatting>
  <conditionalFormatting sqref="A255">
    <cfRule type="duplicateValues" dxfId="641" priority="1134"/>
  </conditionalFormatting>
  <conditionalFormatting sqref="A272">
    <cfRule type="duplicateValues" dxfId="640" priority="1133"/>
  </conditionalFormatting>
  <conditionalFormatting sqref="A272">
    <cfRule type="duplicateValues" dxfId="639" priority="1132"/>
  </conditionalFormatting>
  <conditionalFormatting sqref="A93">
    <cfRule type="duplicateValues" dxfId="638" priority="1117"/>
  </conditionalFormatting>
  <conditionalFormatting sqref="A93">
    <cfRule type="duplicateValues" dxfId="637" priority="1116"/>
  </conditionalFormatting>
  <conditionalFormatting sqref="A20">
    <cfRule type="duplicateValues" dxfId="636" priority="1114"/>
  </conditionalFormatting>
  <conditionalFormatting sqref="A20">
    <cfRule type="duplicateValues" dxfId="635" priority="1113"/>
  </conditionalFormatting>
  <conditionalFormatting sqref="A66">
    <cfRule type="duplicateValues" dxfId="634" priority="1110"/>
  </conditionalFormatting>
  <conditionalFormatting sqref="A66">
    <cfRule type="duplicateValues" dxfId="633" priority="1109"/>
  </conditionalFormatting>
  <conditionalFormatting sqref="A95">
    <cfRule type="duplicateValues" dxfId="632" priority="1108"/>
  </conditionalFormatting>
  <conditionalFormatting sqref="A95">
    <cfRule type="duplicateValues" dxfId="631" priority="1107"/>
  </conditionalFormatting>
  <conditionalFormatting sqref="A168">
    <cfRule type="duplicateValues" dxfId="630" priority="1104"/>
  </conditionalFormatting>
  <conditionalFormatting sqref="A168">
    <cfRule type="duplicateValues" dxfId="629" priority="1103"/>
  </conditionalFormatting>
  <conditionalFormatting sqref="A188">
    <cfRule type="duplicateValues" dxfId="628" priority="1102"/>
  </conditionalFormatting>
  <conditionalFormatting sqref="A188">
    <cfRule type="duplicateValues" dxfId="627" priority="1101"/>
  </conditionalFormatting>
  <conditionalFormatting sqref="A273">
    <cfRule type="duplicateValues" dxfId="626" priority="1099"/>
  </conditionalFormatting>
  <conditionalFormatting sqref="A273">
    <cfRule type="duplicateValues" dxfId="625" priority="1098"/>
  </conditionalFormatting>
  <conditionalFormatting sqref="A444:B444">
    <cfRule type="cellIs" dxfId="624" priority="1024" stopIfTrue="1" operator="lessThan">
      <formula>0</formula>
    </cfRule>
  </conditionalFormatting>
  <conditionalFormatting sqref="A447">
    <cfRule type="duplicateValues" dxfId="623" priority="1030"/>
  </conditionalFormatting>
  <conditionalFormatting sqref="A447">
    <cfRule type="duplicateValues" dxfId="622" priority="1029"/>
  </conditionalFormatting>
  <conditionalFormatting sqref="A444">
    <cfRule type="duplicateValues" dxfId="621" priority="1025"/>
  </conditionalFormatting>
  <conditionalFormatting sqref="A444">
    <cfRule type="duplicateValues" dxfId="620" priority="1026"/>
  </conditionalFormatting>
  <conditionalFormatting sqref="A185:B185">
    <cfRule type="cellIs" dxfId="619" priority="975" stopIfTrue="1" operator="lessThan">
      <formula>0</formula>
    </cfRule>
  </conditionalFormatting>
  <conditionalFormatting sqref="A445:B445">
    <cfRule type="cellIs" dxfId="618" priority="961" stopIfTrue="1" operator="lessThan">
      <formula>0</formula>
    </cfRule>
  </conditionalFormatting>
  <conditionalFormatting sqref="A235:B236">
    <cfRule type="cellIs" dxfId="617" priority="957" stopIfTrue="1" operator="lessThan">
      <formula>0</formula>
    </cfRule>
  </conditionalFormatting>
  <conditionalFormatting sqref="A185">
    <cfRule type="duplicateValues" dxfId="616" priority="976"/>
  </conditionalFormatting>
  <conditionalFormatting sqref="A185">
    <cfRule type="duplicateValues" dxfId="615" priority="977"/>
  </conditionalFormatting>
  <conditionalFormatting sqref="A202">
    <cfRule type="duplicateValues" dxfId="614" priority="973"/>
  </conditionalFormatting>
  <conditionalFormatting sqref="A202">
    <cfRule type="duplicateValues" dxfId="613" priority="974"/>
  </conditionalFormatting>
  <conditionalFormatting sqref="A136:B136">
    <cfRule type="cellIs" dxfId="612" priority="930" stopIfTrue="1" operator="lessThan">
      <formula>0</formula>
    </cfRule>
  </conditionalFormatting>
  <conditionalFormatting sqref="A136">
    <cfRule type="cellIs" dxfId="611" priority="929" stopIfTrue="1" operator="lessThan">
      <formula>0</formula>
    </cfRule>
  </conditionalFormatting>
  <conditionalFormatting sqref="A445">
    <cfRule type="duplicateValues" dxfId="610" priority="962"/>
  </conditionalFormatting>
  <conditionalFormatting sqref="A445">
    <cfRule type="duplicateValues" dxfId="609" priority="963"/>
  </conditionalFormatting>
  <conditionalFormatting sqref="A235:A236">
    <cfRule type="duplicateValues" dxfId="608" priority="958"/>
  </conditionalFormatting>
  <conditionalFormatting sqref="A235:A236">
    <cfRule type="duplicateValues" dxfId="607" priority="959"/>
  </conditionalFormatting>
  <conditionalFormatting sqref="A465 A12 A208:A222 A244:A254 A29:A30 A35:A37 A462 A225:A234 A256:A264 A142 A94 A21:A23 A67:A73 A96 A169:A172 A451:A455 A98:A100 A441:A443 A15:A18 A39:A44 A237:A239 A189:A196 A203 A131 A199:A201 A174:A184 A46:A64 A110:A129 A25:A27 A267:A271 A164:A167 A76:A79 A83:A92 A145:A146 A274:A299 K217">
    <cfRule type="duplicateValues" dxfId="606" priority="1275"/>
  </conditionalFormatting>
  <conditionalFormatting sqref="A465 A12 A35:A37 A462 A225:A234 A242:A254 A256:A264 A142 A94 A21:A23 A67:A73 A96 A169:A172 A451:A455 A98:A100 A441:A443 A15:A18 A39:A44 A237:A240 A189:A196 A203:A206 A186 A131 A199:A201 A174:A184 A46:A64 A110:A129 A25:A30 A267:A271 A164:A167 A76:A79 A83:A92 A145:A146 A208:A222 A274:A299 K217">
    <cfRule type="duplicateValues" dxfId="605" priority="1276"/>
  </conditionalFormatting>
  <conditionalFormatting sqref="A197:B197">
    <cfRule type="cellIs" dxfId="604" priority="940" stopIfTrue="1" operator="lessThan">
      <formula>0</formula>
    </cfRule>
  </conditionalFormatting>
  <conditionalFormatting sqref="A198:B198">
    <cfRule type="cellIs" dxfId="603" priority="944" stopIfTrue="1" operator="lessThan">
      <formula>0</formula>
    </cfRule>
  </conditionalFormatting>
  <conditionalFormatting sqref="D23 D11 D36:D42 D57:D58 D166 D15:D18 D72:D73 D84:D85 D175:D183 D190:D196 D213:D221 D247:D253">
    <cfRule type="cellIs" dxfId="602" priority="908" stopIfTrue="1" operator="lessThan">
      <formula>0</formula>
    </cfRule>
  </conditionalFormatting>
  <conditionalFormatting sqref="A134:B134">
    <cfRule type="cellIs" dxfId="601" priority="934" stopIfTrue="1" operator="lessThan">
      <formula>0</formula>
    </cfRule>
  </conditionalFormatting>
  <conditionalFormatting sqref="A101:B109">
    <cfRule type="cellIs" dxfId="600" priority="935" stopIfTrue="1" operator="lessThan">
      <formula>0</formula>
    </cfRule>
  </conditionalFormatting>
  <conditionalFormatting sqref="A19:B19">
    <cfRule type="cellIs" dxfId="599" priority="925" stopIfTrue="1" operator="lessThan">
      <formula>0</formula>
    </cfRule>
  </conditionalFormatting>
  <conditionalFormatting sqref="A139">
    <cfRule type="duplicateValues" dxfId="598" priority="1277"/>
  </conditionalFormatting>
  <conditionalFormatting sqref="A140:A141">
    <cfRule type="duplicateValues" dxfId="597" priority="1278"/>
  </conditionalFormatting>
  <conditionalFormatting sqref="A130">
    <cfRule type="duplicateValues" dxfId="596" priority="949"/>
  </conditionalFormatting>
  <conditionalFormatting sqref="A130">
    <cfRule type="duplicateValues" dxfId="595" priority="950"/>
  </conditionalFormatting>
  <conditionalFormatting sqref="D455">
    <cfRule type="cellIs" dxfId="594" priority="914" stopIfTrue="1" operator="lessThan">
      <formula>0</formula>
    </cfRule>
  </conditionalFormatting>
  <conditionalFormatting sqref="D281:D288 D112 D120:D121 D59:D71 D76:D79 D86:D96 D441:D442 D83 D98:D100 D300">
    <cfRule type="cellIs" dxfId="593" priority="909" stopIfTrue="1" operator="lessThan">
      <formula>0</formula>
    </cfRule>
  </conditionalFormatting>
  <conditionalFormatting sqref="A197">
    <cfRule type="duplicateValues" dxfId="592" priority="942"/>
  </conditionalFormatting>
  <conditionalFormatting sqref="A197">
    <cfRule type="duplicateValues" dxfId="591" priority="943"/>
  </conditionalFormatting>
  <conditionalFormatting sqref="A198">
    <cfRule type="duplicateValues" dxfId="590" priority="946"/>
  </conditionalFormatting>
  <conditionalFormatting sqref="A198">
    <cfRule type="duplicateValues" dxfId="589" priority="947"/>
  </conditionalFormatting>
  <conditionalFormatting sqref="D261:D264">
    <cfRule type="cellIs" dxfId="588" priority="889" stopIfTrue="1" operator="lessThan">
      <formula>0</formula>
    </cfRule>
  </conditionalFormatting>
  <conditionalFormatting sqref="D294:D296">
    <cfRule type="cellIs" dxfId="587" priority="886" stopIfTrue="1" operator="lessThan">
      <formula>0</formula>
    </cfRule>
  </conditionalFormatting>
  <conditionalFormatting sqref="D297:D299">
    <cfRule type="cellIs" dxfId="586" priority="885" stopIfTrue="1" operator="lessThan">
      <formula>0</formula>
    </cfRule>
  </conditionalFormatting>
  <conditionalFormatting sqref="D443">
    <cfRule type="cellIs" dxfId="585" priority="883" stopIfTrue="1" operator="lessThan">
      <formula>0</formula>
    </cfRule>
  </conditionalFormatting>
  <conditionalFormatting sqref="C111">
    <cfRule type="cellIs" dxfId="584" priority="845" stopIfTrue="1" operator="lessThan">
      <formula>0</formula>
    </cfRule>
  </conditionalFormatting>
  <conditionalFormatting sqref="D185">
    <cfRule type="cellIs" dxfId="583" priority="881" stopIfTrue="1" operator="lessThan">
      <formula>0</formula>
    </cfRule>
  </conditionalFormatting>
  <conditionalFormatting sqref="D202">
    <cfRule type="cellIs" dxfId="582" priority="880" stopIfTrue="1" operator="lessThan">
      <formula>0</formula>
    </cfRule>
  </conditionalFormatting>
  <conditionalFormatting sqref="C167:C171">
    <cfRule type="cellIs" dxfId="581" priority="842" stopIfTrue="1" operator="lessThan">
      <formula>0</formula>
    </cfRule>
  </conditionalFormatting>
  <conditionalFormatting sqref="D239">
    <cfRule type="cellIs" dxfId="580" priority="876" stopIfTrue="1" operator="lessThan">
      <formula>0</formula>
    </cfRule>
  </conditionalFormatting>
  <conditionalFormatting sqref="D459">
    <cfRule type="cellIs" dxfId="579" priority="875" stopIfTrue="1" operator="lessThan">
      <formula>0</formula>
    </cfRule>
  </conditionalFormatting>
  <conditionalFormatting sqref="D12">
    <cfRule type="cellIs" dxfId="578" priority="874" stopIfTrue="1" operator="lessThan">
      <formula>0</formula>
    </cfRule>
  </conditionalFormatting>
  <conditionalFormatting sqref="B173">
    <cfRule type="cellIs" dxfId="577" priority="939" stopIfTrue="1" operator="lessThan">
      <formula>0</formula>
    </cfRule>
  </conditionalFormatting>
  <conditionalFormatting sqref="A173">
    <cfRule type="cellIs" dxfId="576" priority="938" stopIfTrue="1" operator="lessThan">
      <formula>0</formula>
    </cfRule>
  </conditionalFormatting>
  <conditionalFormatting sqref="D173">
    <cfRule type="cellIs" dxfId="575" priority="867" stopIfTrue="1" operator="lessThan">
      <formula>0</formula>
    </cfRule>
  </conditionalFormatting>
  <conditionalFormatting sqref="D101:D109">
    <cfRule type="cellIs" dxfId="574" priority="866" stopIfTrue="1" operator="lessThan">
      <formula>0</formula>
    </cfRule>
  </conditionalFormatting>
  <conditionalFormatting sqref="D134">
    <cfRule type="cellIs" dxfId="573" priority="864" stopIfTrue="1" operator="lessThan">
      <formula>0</formula>
    </cfRule>
  </conditionalFormatting>
  <conditionalFormatting sqref="D172 D174">
    <cfRule type="cellIs" dxfId="572" priority="915" stopIfTrue="1" operator="lessThan">
      <formula>0</formula>
    </cfRule>
  </conditionalFormatting>
  <conditionalFormatting sqref="D462">
    <cfRule type="cellIs" dxfId="571" priority="911" stopIfTrue="1" operator="lessThan">
      <formula>0</formula>
    </cfRule>
  </conditionalFormatting>
  <conditionalFormatting sqref="D464">
    <cfRule type="cellIs" dxfId="570" priority="910" stopIfTrue="1" operator="lessThan">
      <formula>0</formula>
    </cfRule>
  </conditionalFormatting>
  <conditionalFormatting sqref="C455">
    <cfRule type="cellIs" dxfId="569" priority="855" stopIfTrue="1" operator="lessThan">
      <formula>0</formula>
    </cfRule>
  </conditionalFormatting>
  <conditionalFormatting sqref="D254:D260 D270:D280 D267:D268 E280:G280">
    <cfRule type="cellIs" dxfId="568" priority="891" stopIfTrue="1" operator="lessThan">
      <formula>0</formula>
    </cfRule>
  </conditionalFormatting>
  <conditionalFormatting sqref="A101:A109">
    <cfRule type="duplicateValues" dxfId="567" priority="936"/>
  </conditionalFormatting>
  <conditionalFormatting sqref="A101:A109">
    <cfRule type="duplicateValues" dxfId="566" priority="937"/>
  </conditionalFormatting>
  <conditionalFormatting sqref="A134">
    <cfRule type="cellIs" dxfId="565" priority="933" stopIfTrue="1" operator="lessThan">
      <formula>0</formula>
    </cfRule>
  </conditionalFormatting>
  <conditionalFormatting sqref="A134">
    <cfRule type="duplicateValues" dxfId="564" priority="932"/>
  </conditionalFormatting>
  <conditionalFormatting sqref="A134">
    <cfRule type="duplicateValues" dxfId="563" priority="931"/>
  </conditionalFormatting>
  <conditionalFormatting sqref="A136">
    <cfRule type="duplicateValues" dxfId="562" priority="928"/>
  </conditionalFormatting>
  <conditionalFormatting sqref="A136">
    <cfRule type="duplicateValues" dxfId="561" priority="927"/>
  </conditionalFormatting>
  <conditionalFormatting sqref="A19">
    <cfRule type="duplicateValues" dxfId="560" priority="924"/>
  </conditionalFormatting>
  <conditionalFormatting sqref="A19">
    <cfRule type="duplicateValues" dxfId="559" priority="923"/>
  </conditionalFormatting>
  <conditionalFormatting sqref="A24:B24">
    <cfRule type="cellIs" dxfId="558" priority="920" stopIfTrue="1" operator="lessThan">
      <formula>0</formula>
    </cfRule>
  </conditionalFormatting>
  <conditionalFormatting sqref="A24">
    <cfRule type="duplicateValues" dxfId="557" priority="921"/>
  </conditionalFormatting>
  <conditionalFormatting sqref="A24">
    <cfRule type="duplicateValues" dxfId="556" priority="922"/>
  </conditionalFormatting>
  <conditionalFormatting sqref="A31">
    <cfRule type="duplicateValues" dxfId="555" priority="918"/>
  </conditionalFormatting>
  <conditionalFormatting sqref="A31">
    <cfRule type="duplicateValues" dxfId="554" priority="919"/>
  </conditionalFormatting>
  <conditionalFormatting sqref="D111">
    <cfRule type="cellIs" dxfId="553" priority="904" stopIfTrue="1" operator="lessThan">
      <formula>0</formula>
    </cfRule>
  </conditionalFormatting>
  <conditionalFormatting sqref="D113:D119">
    <cfRule type="cellIs" dxfId="552" priority="903" stopIfTrue="1" operator="lessThan">
      <formula>0</formula>
    </cfRule>
  </conditionalFormatting>
  <conditionalFormatting sqref="D122:D127">
    <cfRule type="cellIs" dxfId="551" priority="902" stopIfTrue="1" operator="lessThan">
      <formula>0</formula>
    </cfRule>
  </conditionalFormatting>
  <conditionalFormatting sqref="D244">
    <cfRule type="cellIs" dxfId="550" priority="894" stopIfTrue="1" operator="lessThan">
      <formula>0</formula>
    </cfRule>
  </conditionalFormatting>
  <conditionalFormatting sqref="D238 D245:D246 D229:D232">
    <cfRule type="cellIs" dxfId="549" priority="895" stopIfTrue="1" operator="lessThan">
      <formula>0</formula>
    </cfRule>
  </conditionalFormatting>
  <conditionalFormatting sqref="D289">
    <cfRule type="cellIs" dxfId="548" priority="888" stopIfTrue="1" operator="lessThan">
      <formula>0</formula>
    </cfRule>
  </conditionalFormatting>
  <conditionalFormatting sqref="D290:D293 D444 D446:D447 D460:D461 D456:D458">
    <cfRule type="cellIs" dxfId="547" priority="887" stopIfTrue="1" operator="lessThan">
      <formula>0</formula>
    </cfRule>
  </conditionalFormatting>
  <conditionalFormatting sqref="C128:C129 C25:C30 C35 C131:C132 C142 C164:C165 C145:C146">
    <cfRule type="cellIs" dxfId="546" priority="857" stopIfTrue="1" operator="lessThan">
      <formula>0</formula>
    </cfRule>
  </conditionalFormatting>
  <conditionalFormatting sqref="C38">
    <cfRule type="cellIs" dxfId="545" priority="846" stopIfTrue="1" operator="lessThan">
      <formula>0</formula>
    </cfRule>
  </conditionalFormatting>
  <conditionalFormatting sqref="C122:C127">
    <cfRule type="cellIs" dxfId="544" priority="843" stopIfTrue="1" operator="lessThan">
      <formula>0</formula>
    </cfRule>
  </conditionalFormatting>
  <conditionalFormatting sqref="C199:C200 C203:C206 C208:C212">
    <cfRule type="cellIs" dxfId="543" priority="840" stopIfTrue="1" operator="lessThan">
      <formula>0</formula>
    </cfRule>
  </conditionalFormatting>
  <conditionalFormatting sqref="C240:C242">
    <cfRule type="cellIs" dxfId="542" priority="833" stopIfTrue="1" operator="lessThan">
      <formula>0</formula>
    </cfRule>
  </conditionalFormatting>
  <conditionalFormatting sqref="E445">
    <cfRule type="cellIs" dxfId="541" priority="758" stopIfTrue="1" operator="lessThan">
      <formula>0</formula>
    </cfRule>
  </conditionalFormatting>
  <conditionalFormatting sqref="E62:E65">
    <cfRule type="cellIs" dxfId="540" priority="757" stopIfTrue="1" operator="lessThan">
      <formula>0</formula>
    </cfRule>
  </conditionalFormatting>
  <conditionalFormatting sqref="E30">
    <cfRule type="cellIs" dxfId="539" priority="755" stopIfTrue="1" operator="lessThan">
      <formula>0</formula>
    </cfRule>
  </conditionalFormatting>
  <conditionalFormatting sqref="E197:E198">
    <cfRule type="cellIs" dxfId="538" priority="740" stopIfTrue="1" operator="lessThan">
      <formula>0</formula>
    </cfRule>
  </conditionalFormatting>
  <conditionalFormatting sqref="E139:E141">
    <cfRule type="cellIs" dxfId="537" priority="744" stopIfTrue="1" operator="lessThan">
      <formula>0</formula>
    </cfRule>
  </conditionalFormatting>
  <conditionalFormatting sqref="E130">
    <cfRule type="cellIs" dxfId="536" priority="743" stopIfTrue="1" operator="lessThan">
      <formula>0</formula>
    </cfRule>
  </conditionalFormatting>
  <conditionalFormatting sqref="E203:E206">
    <cfRule type="cellIs" dxfId="535" priority="741" stopIfTrue="1" operator="lessThan">
      <formula>0</formula>
    </cfRule>
  </conditionalFormatting>
  <conditionalFormatting sqref="E24">
    <cfRule type="cellIs" dxfId="534" priority="731" stopIfTrue="1" operator="lessThan">
      <formula>0</formula>
    </cfRule>
  </conditionalFormatting>
  <conditionalFormatting sqref="K455 H128:K128 K136 K139:K142 K145:K146 H165:K165 K172 K174 H465 K465 H464:K464 H462:H463 K462:K463 K130:K134 K164 K110 H130:H164">
    <cfRule type="cellIs" dxfId="533" priority="729" stopIfTrue="1" operator="lessThan">
      <formula>0</formula>
    </cfRule>
  </conditionalFormatting>
  <conditionalFormatting sqref="H281:K283 H120:K120 K59:K69 K71 K83 H99:K99 H442:K442 K86:K96 H300:K300 H285:K285 H287:K287 K441 K98">
    <cfRule type="cellIs" dxfId="532" priority="728" stopIfTrue="1" operator="lessThan">
      <formula>0</formula>
    </cfRule>
  </conditionalFormatting>
  <conditionalFormatting sqref="K113:K119 H113:H119">
    <cfRule type="cellIs" dxfId="531" priority="721" stopIfTrue="1" operator="lessThan">
      <formula>0</formula>
    </cfRule>
  </conditionalFormatting>
  <conditionalFormatting sqref="H238:K238 H245:K245 H229:K229 K246 H231:K231">
    <cfRule type="cellIs" dxfId="530" priority="713" stopIfTrue="1" operator="lessThan">
      <formula>0</formula>
    </cfRule>
  </conditionalFormatting>
  <conditionalFormatting sqref="K244">
    <cfRule type="cellIs" dxfId="529" priority="712" stopIfTrue="1" operator="lessThan">
      <formula>0</formula>
    </cfRule>
  </conditionalFormatting>
  <conditionalFormatting sqref="H259:K259 H268:K268 K260 H275:K275 H280 K280 H279:K279 H278 K278 H277:K277 K276 K267 K254:K258 K270:K274 H254:H258 H270:H276">
    <cfRule type="cellIs" dxfId="528" priority="709" stopIfTrue="1" operator="lessThan">
      <formula>0</formula>
    </cfRule>
  </conditionalFormatting>
  <conditionalFormatting sqref="H294:K294 H296:K296">
    <cfRule type="cellIs" dxfId="527" priority="705" stopIfTrue="1" operator="lessThan">
      <formula>0</formula>
    </cfRule>
  </conditionalFormatting>
  <conditionalFormatting sqref="C265:C266">
    <cfRule type="cellIs" dxfId="526" priority="677" stopIfTrue="1" operator="lessThan">
      <formula>0</formula>
    </cfRule>
  </conditionalFormatting>
  <conditionalFormatting sqref="A265:B266">
    <cfRule type="cellIs" dxfId="525" priority="679" stopIfTrue="1" operator="lessThan">
      <formula>0</formula>
    </cfRule>
  </conditionalFormatting>
  <conditionalFormatting sqref="A265:A266">
    <cfRule type="duplicateValues" dxfId="524" priority="681"/>
  </conditionalFormatting>
  <conditionalFormatting sqref="A265:A266">
    <cfRule type="duplicateValues" dxfId="523" priority="682"/>
  </conditionalFormatting>
  <conditionalFormatting sqref="K265:K266 H265:H266">
    <cfRule type="cellIs" dxfId="522" priority="675" stopIfTrue="1" operator="lessThan">
      <formula>0</formula>
    </cfRule>
  </conditionalFormatting>
  <conditionalFormatting sqref="A137:A138">
    <cfRule type="duplicateValues" dxfId="521" priority="620"/>
  </conditionalFormatting>
  <conditionalFormatting sqref="A137:A138">
    <cfRule type="duplicateValues" dxfId="520" priority="619"/>
  </conditionalFormatting>
  <conditionalFormatting sqref="F240:G242">
    <cfRule type="cellIs" dxfId="519" priority="547" stopIfTrue="1" operator="lessThan">
      <formula>0</formula>
    </cfRule>
  </conditionalFormatting>
  <conditionalFormatting sqref="F20:G22">
    <cfRule type="cellIs" dxfId="518" priority="538" stopIfTrue="1" operator="lessThan">
      <formula>0</formula>
    </cfRule>
  </conditionalFormatting>
  <conditionalFormatting sqref="K23 F23:H23">
    <cfRule type="cellIs" dxfId="517" priority="537" stopIfTrue="1" operator="lessThan">
      <formula>0</formula>
    </cfRule>
  </conditionalFormatting>
  <conditionalFormatting sqref="F167:G169">
    <cfRule type="cellIs" dxfId="516" priority="529" stopIfTrue="1" operator="lessThan">
      <formula>0</formula>
    </cfRule>
  </conditionalFormatting>
  <conditionalFormatting sqref="F245:G245">
    <cfRule type="cellIs" dxfId="515" priority="518" stopIfTrue="1" operator="lessThan">
      <formula>0</formula>
    </cfRule>
  </conditionalFormatting>
  <conditionalFormatting sqref="I24:I35 K24:K35">
    <cfRule type="cellIs" dxfId="514" priority="467" stopIfTrue="1" operator="lessThan">
      <formula>0</formula>
    </cfRule>
  </conditionalFormatting>
  <conditionalFormatting sqref="F147:G163">
    <cfRule type="cellIs" dxfId="513" priority="394" stopIfTrue="1" operator="lessThan">
      <formula>0</formula>
    </cfRule>
  </conditionalFormatting>
  <conditionalFormatting sqref="F39:G42 F100:G100 F128:G129 F238:G239 F57:G58 F72:G73 F451:G451 F84:G85 F165:G166 F193:G196 F200:G200 F268:G269 F171:G171 F120:G121 F175:G183 F259:G259 F261:G264 E441 L217 F111:G115 F213:G225 F227:G232 F247:G257 F276:G277 F281:G290 F292:G299 F441:G442">
    <cfRule type="cellIs" dxfId="512" priority="551" stopIfTrue="1" operator="lessThan">
      <formula>0</formula>
    </cfRule>
  </conditionalFormatting>
  <conditionalFormatting sqref="F452:G452 F278:G278 F454:G455">
    <cfRule type="cellIs" dxfId="511" priority="550" stopIfTrue="1" operator="lessThan">
      <formula>0</formula>
    </cfRule>
  </conditionalFormatting>
  <conditionalFormatting sqref="F203:G206">
    <cfRule type="cellIs" dxfId="510" priority="497" stopIfTrue="1" operator="lessThan">
      <formula>0</formula>
    </cfRule>
  </conditionalFormatting>
  <conditionalFormatting sqref="F446:G446">
    <cfRule type="cellIs" dxfId="509" priority="541" stopIfTrue="1" operator="lessThan">
      <formula>0</formula>
    </cfRule>
  </conditionalFormatting>
  <conditionalFormatting sqref="K74:K75">
    <cfRule type="cellIs" dxfId="508" priority="442" stopIfTrue="1" operator="lessThan">
      <formula>0</formula>
    </cfRule>
  </conditionalFormatting>
  <conditionalFormatting sqref="F458:G458">
    <cfRule type="cellIs" dxfId="507" priority="533" stopIfTrue="1" operator="lessThan">
      <formula>0</formula>
    </cfRule>
  </conditionalFormatting>
  <conditionalFormatting sqref="F443:G443">
    <cfRule type="cellIs" dxfId="506" priority="525" stopIfTrue="1" operator="lessThan">
      <formula>0</formula>
    </cfRule>
  </conditionalFormatting>
  <conditionalFormatting sqref="F464:G464">
    <cfRule type="cellIs" dxfId="505" priority="517" stopIfTrue="1" operator="lessThan">
      <formula>0</formula>
    </cfRule>
  </conditionalFormatting>
  <conditionalFormatting sqref="A33:B34">
    <cfRule type="cellIs" dxfId="504" priority="457" stopIfTrue="1" operator="lessThan">
      <formula>0</formula>
    </cfRule>
  </conditionalFormatting>
  <conditionalFormatting sqref="E80:E82">
    <cfRule type="cellIs" dxfId="503" priority="435" stopIfTrue="1" operator="lessThan">
      <formula>0</formula>
    </cfRule>
  </conditionalFormatting>
  <conditionalFormatting sqref="F116:G118">
    <cfRule type="cellIs" dxfId="502" priority="509" stopIfTrue="1" operator="lessThan">
      <formula>0</formula>
    </cfRule>
  </conditionalFormatting>
  <conditionalFormatting sqref="F66:G66">
    <cfRule type="cellIs" dxfId="501" priority="508" stopIfTrue="1" operator="lessThan">
      <formula>0</formula>
    </cfRule>
  </conditionalFormatting>
  <conditionalFormatting sqref="F110:G110">
    <cfRule type="cellIs" dxfId="500" priority="505" stopIfTrue="1" operator="lessThan">
      <formula>0</formula>
    </cfRule>
  </conditionalFormatting>
  <conditionalFormatting sqref="F74:G75">
    <cfRule type="cellIs" dxfId="499" priority="441" stopIfTrue="1" operator="lessThan">
      <formula>0</formula>
    </cfRule>
  </conditionalFormatting>
  <conditionalFormatting sqref="F173:G173">
    <cfRule type="cellIs" dxfId="498" priority="494" stopIfTrue="1" operator="lessThan">
      <formula>0</formula>
    </cfRule>
  </conditionalFormatting>
  <conditionalFormatting sqref="F133:G133">
    <cfRule type="cellIs" dxfId="497" priority="501" stopIfTrue="1" operator="lessThan">
      <formula>0</formula>
    </cfRule>
  </conditionalFormatting>
  <conditionalFormatting sqref="F19:G19">
    <cfRule type="cellIs" dxfId="496" priority="488" stopIfTrue="1" operator="lessThan">
      <formula>0</formula>
    </cfRule>
  </conditionalFormatting>
  <conditionalFormatting sqref="F202:G203">
    <cfRule type="cellIs" dxfId="495" priority="498" stopIfTrue="1" operator="lessThan">
      <formula>0</formula>
    </cfRule>
  </conditionalFormatting>
  <conditionalFormatting sqref="F198:G198">
    <cfRule type="cellIs" dxfId="494" priority="495" stopIfTrue="1" operator="lessThan">
      <formula>0</formula>
    </cfRule>
  </conditionalFormatting>
  <conditionalFormatting sqref="F134:G134">
    <cfRule type="cellIs" dxfId="493" priority="490" stopIfTrue="1" operator="lessThan">
      <formula>0</formula>
    </cfRule>
  </conditionalFormatting>
  <conditionalFormatting sqref="F136:G136">
    <cfRule type="cellIs" dxfId="492" priority="489" stopIfTrue="1" operator="lessThan">
      <formula>0</formula>
    </cfRule>
  </conditionalFormatting>
  <conditionalFormatting sqref="F101:G109">
    <cfRule type="cellIs" dxfId="491" priority="491" stopIfTrue="1" operator="lessThan">
      <formula>0</formula>
    </cfRule>
  </conditionalFormatting>
  <conditionalFormatting sqref="F31">
    <cfRule type="cellIs" dxfId="490" priority="486" stopIfTrue="1" operator="lessThan">
      <formula>0</formula>
    </cfRule>
  </conditionalFormatting>
  <conditionalFormatting sqref="E74:E75">
    <cfRule type="cellIs" dxfId="489" priority="443" stopIfTrue="1" operator="lessThan">
      <formula>0</formula>
    </cfRule>
  </conditionalFormatting>
  <conditionalFormatting sqref="E97">
    <cfRule type="cellIs" dxfId="488" priority="426" stopIfTrue="1" operator="lessThan">
      <formula>0</formula>
    </cfRule>
  </conditionalFormatting>
  <conditionalFormatting sqref="F185:G185 G186:G189">
    <cfRule type="cellIs" dxfId="487" priority="483" stopIfTrue="1" operator="lessThan">
      <formula>0</formula>
    </cfRule>
  </conditionalFormatting>
  <conditionalFormatting sqref="C74:C75">
    <cfRule type="cellIs" dxfId="486" priority="444" stopIfTrue="1" operator="lessThan">
      <formula>0</formula>
    </cfRule>
  </conditionalFormatting>
  <conditionalFormatting sqref="C80:C82">
    <cfRule type="cellIs" dxfId="485" priority="436" stopIfTrue="1" operator="lessThan">
      <formula>0</formula>
    </cfRule>
  </conditionalFormatting>
  <conditionalFormatting sqref="K80:K82">
    <cfRule type="cellIs" dxfId="484" priority="434" stopIfTrue="1" operator="lessThan">
      <formula>0</formula>
    </cfRule>
  </conditionalFormatting>
  <conditionalFormatting sqref="F80:G82">
    <cfRule type="cellIs" dxfId="483" priority="433" stopIfTrue="1" operator="lessThan">
      <formula>0</formula>
    </cfRule>
  </conditionalFormatting>
  <conditionalFormatting sqref="H74:H83">
    <cfRule type="cellIs" dxfId="482" priority="432" stopIfTrue="1" operator="lessThan">
      <formula>0</formula>
    </cfRule>
  </conditionalFormatting>
  <conditionalFormatting sqref="F445:G445">
    <cfRule type="cellIs" dxfId="481" priority="514" stopIfTrue="1" operator="lessThan">
      <formula>0</formula>
    </cfRule>
  </conditionalFormatting>
  <conditionalFormatting sqref="F62:G65">
    <cfRule type="cellIs" dxfId="480" priority="513" stopIfTrue="1" operator="lessThan">
      <formula>0</formula>
    </cfRule>
  </conditionalFormatting>
  <conditionalFormatting sqref="F30">
    <cfRule type="cellIs" dxfId="479" priority="511" stopIfTrue="1" operator="lessThan">
      <formula>0</formula>
    </cfRule>
  </conditionalFormatting>
  <conditionalFormatting sqref="F197:G198">
    <cfRule type="cellIs" dxfId="478" priority="496" stopIfTrue="1" operator="lessThan">
      <formula>0</formula>
    </cfRule>
  </conditionalFormatting>
  <conditionalFormatting sqref="F139:G141">
    <cfRule type="cellIs" dxfId="477" priority="500" stopIfTrue="1" operator="lessThan">
      <formula>0</formula>
    </cfRule>
  </conditionalFormatting>
  <conditionalFormatting sqref="F130:G130">
    <cfRule type="cellIs" dxfId="476" priority="499" stopIfTrue="1" operator="lessThan">
      <formula>0</formula>
    </cfRule>
  </conditionalFormatting>
  <conditionalFormatting sqref="F24:G24">
    <cfRule type="cellIs" dxfId="475" priority="487" stopIfTrue="1" operator="lessThan">
      <formula>0</formula>
    </cfRule>
  </conditionalFormatting>
  <conditionalFormatting sqref="F43:G55">
    <cfRule type="cellIs" dxfId="474" priority="485" stopIfTrue="1" operator="lessThan">
      <formula>0</formula>
    </cfRule>
  </conditionalFormatting>
  <conditionalFormatting sqref="F265:G266">
    <cfRule type="cellIs" dxfId="473" priority="482" stopIfTrue="1" operator="lessThan">
      <formula>0</formula>
    </cfRule>
  </conditionalFormatting>
  <conditionalFormatting sqref="F137:G138">
    <cfRule type="cellIs" dxfId="472" priority="475" stopIfTrue="1" operator="lessThan">
      <formula>0</formula>
    </cfRule>
  </conditionalFormatting>
  <conditionalFormatting sqref="A32:B32">
    <cfRule type="cellIs" dxfId="471" priority="464" stopIfTrue="1" operator="lessThan">
      <formula>0</formula>
    </cfRule>
  </conditionalFormatting>
  <conditionalFormatting sqref="D32">
    <cfRule type="cellIs" dxfId="470" priority="463" stopIfTrue="1" operator="lessThan">
      <formula>0</formula>
    </cfRule>
  </conditionalFormatting>
  <conditionalFormatting sqref="C32">
    <cfRule type="cellIs" dxfId="469" priority="462" stopIfTrue="1" operator="lessThan">
      <formula>0</formula>
    </cfRule>
  </conditionalFormatting>
  <conditionalFormatting sqref="E32">
    <cfRule type="cellIs" dxfId="468" priority="461" stopIfTrue="1" operator="lessThan">
      <formula>0</formula>
    </cfRule>
  </conditionalFormatting>
  <conditionalFormatting sqref="A32">
    <cfRule type="duplicateValues" dxfId="467" priority="465"/>
  </conditionalFormatting>
  <conditionalFormatting sqref="A32">
    <cfRule type="duplicateValues" dxfId="466" priority="466"/>
  </conditionalFormatting>
  <conditionalFormatting sqref="F32">
    <cfRule type="cellIs" dxfId="465" priority="460" stopIfTrue="1" operator="lessThan">
      <formula>0</formula>
    </cfRule>
  </conditionalFormatting>
  <conditionalFormatting sqref="D33:D34">
    <cfRule type="cellIs" dxfId="464" priority="456" stopIfTrue="1" operator="lessThan">
      <formula>0</formula>
    </cfRule>
  </conditionalFormatting>
  <conditionalFormatting sqref="C33:C34">
    <cfRule type="cellIs" dxfId="463" priority="455" stopIfTrue="1" operator="lessThan">
      <formula>0</formula>
    </cfRule>
  </conditionalFormatting>
  <conditionalFormatting sqref="E33:E34">
    <cfRule type="cellIs" dxfId="462" priority="454" stopIfTrue="1" operator="lessThan">
      <formula>0</formula>
    </cfRule>
  </conditionalFormatting>
  <conditionalFormatting sqref="A33:A34">
    <cfRule type="duplicateValues" dxfId="461" priority="458"/>
  </conditionalFormatting>
  <conditionalFormatting sqref="A33:A34">
    <cfRule type="duplicateValues" dxfId="460" priority="459"/>
  </conditionalFormatting>
  <conditionalFormatting sqref="F33:F34">
    <cfRule type="cellIs" dxfId="459" priority="453" stopIfTrue="1" operator="lessThan">
      <formula>0</formula>
    </cfRule>
  </conditionalFormatting>
  <conditionalFormatting sqref="H57:J57 H43:I43 H44:H56 I44:I45">
    <cfRule type="cellIs" dxfId="458" priority="452" stopIfTrue="1" operator="lessThan">
      <formula>0</formula>
    </cfRule>
  </conditionalFormatting>
  <conditionalFormatting sqref="E70">
    <cfRule type="cellIs" dxfId="457" priority="451" stopIfTrue="1" operator="lessThan">
      <formula>0</formula>
    </cfRule>
  </conditionalFormatting>
  <conditionalFormatting sqref="F70:G70">
    <cfRule type="cellIs" dxfId="456" priority="450" stopIfTrue="1" operator="lessThan">
      <formula>0</formula>
    </cfRule>
  </conditionalFormatting>
  <conditionalFormatting sqref="H72:J72 H59:H71">
    <cfRule type="cellIs" dxfId="455" priority="449" stopIfTrue="1" operator="lessThan">
      <formula>0</formula>
    </cfRule>
  </conditionalFormatting>
  <conditionalFormatting sqref="A74:B75">
    <cfRule type="cellIs" dxfId="454" priority="446" stopIfTrue="1" operator="lessThan">
      <formula>0</formula>
    </cfRule>
  </conditionalFormatting>
  <conditionalFormatting sqref="A74:A75">
    <cfRule type="duplicateValues" dxfId="453" priority="447"/>
  </conditionalFormatting>
  <conditionalFormatting sqref="A74:A75">
    <cfRule type="duplicateValues" dxfId="452" priority="448"/>
  </conditionalFormatting>
  <conditionalFormatting sqref="D74:D75">
    <cfRule type="cellIs" dxfId="451" priority="445" stopIfTrue="1" operator="lessThan">
      <formula>0</formula>
    </cfRule>
  </conditionalFormatting>
  <conditionalFormatting sqref="A80:B82">
    <cfRule type="cellIs" dxfId="450" priority="438" stopIfTrue="1" operator="lessThan">
      <formula>0</formula>
    </cfRule>
  </conditionalFormatting>
  <conditionalFormatting sqref="A80:A82">
    <cfRule type="duplicateValues" dxfId="449" priority="439"/>
  </conditionalFormatting>
  <conditionalFormatting sqref="A80:A82">
    <cfRule type="duplicateValues" dxfId="448" priority="440"/>
  </conditionalFormatting>
  <conditionalFormatting sqref="D80:D82">
    <cfRule type="cellIs" dxfId="447" priority="437" stopIfTrue="1" operator="lessThan">
      <formula>0</formula>
    </cfRule>
  </conditionalFormatting>
  <conditionalFormatting sqref="A97:B97">
    <cfRule type="cellIs" dxfId="446" priority="429" stopIfTrue="1" operator="lessThan">
      <formula>0</formula>
    </cfRule>
  </conditionalFormatting>
  <conditionalFormatting sqref="C97">
    <cfRule type="cellIs" dxfId="445" priority="427" stopIfTrue="1" operator="lessThan">
      <formula>0</formula>
    </cfRule>
  </conditionalFormatting>
  <conditionalFormatting sqref="A97">
    <cfRule type="duplicateValues" dxfId="444" priority="430"/>
  </conditionalFormatting>
  <conditionalFormatting sqref="A97">
    <cfRule type="duplicateValues" dxfId="443" priority="431"/>
  </conditionalFormatting>
  <conditionalFormatting sqref="D97">
    <cfRule type="cellIs" dxfId="442" priority="428" stopIfTrue="1" operator="lessThan">
      <formula>0</formula>
    </cfRule>
  </conditionalFormatting>
  <conditionalFormatting sqref="K97">
    <cfRule type="cellIs" dxfId="441" priority="425" stopIfTrue="1" operator="lessThan">
      <formula>0</formula>
    </cfRule>
  </conditionalFormatting>
  <conditionalFormatting sqref="F97:G97">
    <cfRule type="cellIs" dxfId="440" priority="424" stopIfTrue="1" operator="lessThan">
      <formula>0</formula>
    </cfRule>
  </conditionalFormatting>
  <conditionalFormatting sqref="I97 H86:H98">
    <cfRule type="cellIs" dxfId="439" priority="422" stopIfTrue="1" operator="lessThan">
      <formula>0</formula>
    </cfRule>
  </conditionalFormatting>
  <conditionalFormatting sqref="F119:G119">
    <cfRule type="cellIs" dxfId="438" priority="420" stopIfTrue="1" operator="lessThan">
      <formula>0</formula>
    </cfRule>
  </conditionalFormatting>
  <conditionalFormatting sqref="H101:H110">
    <cfRule type="cellIs" dxfId="437" priority="419" stopIfTrue="1" operator="lessThan">
      <formula>0</formula>
    </cfRule>
  </conditionalFormatting>
  <conditionalFormatting sqref="H122:H127">
    <cfRule type="cellIs" dxfId="436" priority="418" stopIfTrue="1" operator="lessThan">
      <formula>0</formula>
    </cfRule>
  </conditionalFormatting>
  <conditionalFormatting sqref="A135:B135">
    <cfRule type="cellIs" dxfId="435" priority="415" stopIfTrue="1" operator="lessThan">
      <formula>0</formula>
    </cfRule>
  </conditionalFormatting>
  <conditionalFormatting sqref="D135">
    <cfRule type="cellIs" dxfId="434" priority="414" stopIfTrue="1" operator="lessThan">
      <formula>0</formula>
    </cfRule>
  </conditionalFormatting>
  <conditionalFormatting sqref="E135">
    <cfRule type="cellIs" dxfId="433" priority="412" stopIfTrue="1" operator="lessThan">
      <formula>0</formula>
    </cfRule>
  </conditionalFormatting>
  <conditionalFormatting sqref="A135">
    <cfRule type="duplicateValues" dxfId="432" priority="416"/>
  </conditionalFormatting>
  <conditionalFormatting sqref="A135">
    <cfRule type="duplicateValues" dxfId="431" priority="417"/>
  </conditionalFormatting>
  <conditionalFormatting sqref="C135">
    <cfRule type="cellIs" dxfId="430" priority="413" stopIfTrue="1" operator="lessThan">
      <formula>0</formula>
    </cfRule>
  </conditionalFormatting>
  <conditionalFormatting sqref="K135">
    <cfRule type="cellIs" dxfId="429" priority="411" stopIfTrue="1" operator="lessThan">
      <formula>0</formula>
    </cfRule>
  </conditionalFormatting>
  <conditionalFormatting sqref="F135:G135">
    <cfRule type="cellIs" dxfId="428" priority="410" stopIfTrue="1" operator="lessThan">
      <formula>0</formula>
    </cfRule>
  </conditionalFormatting>
  <conditionalFormatting sqref="A143:B144">
    <cfRule type="cellIs" dxfId="427" priority="407" stopIfTrue="1" operator="lessThan">
      <formula>0</formula>
    </cfRule>
  </conditionalFormatting>
  <conditionalFormatting sqref="D143:D144">
    <cfRule type="cellIs" dxfId="426" priority="406" stopIfTrue="1" operator="lessThan">
      <formula>0</formula>
    </cfRule>
  </conditionalFormatting>
  <conditionalFormatting sqref="E143:E144">
    <cfRule type="cellIs" dxfId="425" priority="404" stopIfTrue="1" operator="lessThan">
      <formula>0</formula>
    </cfRule>
  </conditionalFormatting>
  <conditionalFormatting sqref="A143:A144">
    <cfRule type="duplicateValues" dxfId="424" priority="408"/>
  </conditionalFormatting>
  <conditionalFormatting sqref="A143:A144">
    <cfRule type="duplicateValues" dxfId="423" priority="409"/>
  </conditionalFormatting>
  <conditionalFormatting sqref="C143:C144">
    <cfRule type="cellIs" dxfId="422" priority="405" stopIfTrue="1" operator="lessThan">
      <formula>0</formula>
    </cfRule>
  </conditionalFormatting>
  <conditionalFormatting sqref="K143:K144">
    <cfRule type="cellIs" dxfId="421" priority="403" stopIfTrue="1" operator="lessThan">
      <formula>0</formula>
    </cfRule>
  </conditionalFormatting>
  <conditionalFormatting sqref="F143:G144">
    <cfRule type="cellIs" dxfId="420" priority="402" stopIfTrue="1" operator="lessThan">
      <formula>0</formula>
    </cfRule>
  </conditionalFormatting>
  <conditionalFormatting sqref="A147:B163">
    <cfRule type="cellIs" dxfId="419" priority="399" stopIfTrue="1" operator="lessThan">
      <formula>0</formula>
    </cfRule>
  </conditionalFormatting>
  <conditionalFormatting sqref="D147:D163">
    <cfRule type="cellIs" dxfId="418" priority="398" stopIfTrue="1" operator="lessThan">
      <formula>0</formula>
    </cfRule>
  </conditionalFormatting>
  <conditionalFormatting sqref="E147:E163">
    <cfRule type="cellIs" dxfId="417" priority="396" stopIfTrue="1" operator="lessThan">
      <formula>0</formula>
    </cfRule>
  </conditionalFormatting>
  <conditionalFormatting sqref="A147:A163">
    <cfRule type="duplicateValues" dxfId="416" priority="400"/>
  </conditionalFormatting>
  <conditionalFormatting sqref="A147:A163">
    <cfRule type="duplicateValues" dxfId="415" priority="401"/>
  </conditionalFormatting>
  <conditionalFormatting sqref="C147:C163">
    <cfRule type="cellIs" dxfId="414" priority="397" stopIfTrue="1" operator="lessThan">
      <formula>0</formula>
    </cfRule>
  </conditionalFormatting>
  <conditionalFormatting sqref="K147:K163">
    <cfRule type="cellIs" dxfId="413" priority="395" stopIfTrue="1" operator="lessThan">
      <formula>0</formula>
    </cfRule>
  </conditionalFormatting>
  <conditionalFormatting sqref="H172">
    <cfRule type="cellIs" dxfId="412" priority="393" stopIfTrue="1" operator="lessThan">
      <formula>0</formula>
    </cfRule>
  </conditionalFormatting>
  <conditionalFormatting sqref="H174">
    <cfRule type="cellIs" dxfId="411" priority="392" stopIfTrue="1" operator="lessThan">
      <formula>0</formula>
    </cfRule>
  </conditionalFormatting>
  <conditionalFormatting sqref="A207:B207">
    <cfRule type="cellIs" dxfId="410" priority="389" stopIfTrue="1" operator="lessThan">
      <formula>0</formula>
    </cfRule>
  </conditionalFormatting>
  <conditionalFormatting sqref="D207">
    <cfRule type="cellIs" dxfId="409" priority="387" stopIfTrue="1" operator="lessThan">
      <formula>0</formula>
    </cfRule>
  </conditionalFormatting>
  <conditionalFormatting sqref="K207">
    <cfRule type="cellIs" dxfId="408" priority="384" stopIfTrue="1" operator="lessThan">
      <formula>0</formula>
    </cfRule>
  </conditionalFormatting>
  <conditionalFormatting sqref="A207">
    <cfRule type="duplicateValues" dxfId="407" priority="388"/>
  </conditionalFormatting>
  <conditionalFormatting sqref="A207">
    <cfRule type="duplicateValues" dxfId="406" priority="391"/>
  </conditionalFormatting>
  <conditionalFormatting sqref="C207">
    <cfRule type="cellIs" dxfId="405" priority="386" stopIfTrue="1" operator="lessThan">
      <formula>0</formula>
    </cfRule>
  </conditionalFormatting>
  <conditionalFormatting sqref="E207">
    <cfRule type="cellIs" dxfId="404" priority="385" stopIfTrue="1" operator="lessThan">
      <formula>0</formula>
    </cfRule>
  </conditionalFormatting>
  <conditionalFormatting sqref="F207:G207">
    <cfRule type="cellIs" dxfId="403" priority="383" stopIfTrue="1" operator="lessThan">
      <formula>0</formula>
    </cfRule>
  </conditionalFormatting>
  <conditionalFormatting sqref="H197:H198">
    <cfRule type="cellIs" dxfId="402" priority="382" stopIfTrue="1" operator="lessThan">
      <formula>0</formula>
    </cfRule>
  </conditionalFormatting>
  <conditionalFormatting sqref="H244">
    <cfRule type="cellIs" dxfId="401" priority="381" stopIfTrue="1" operator="lessThan">
      <formula>0</formula>
    </cfRule>
  </conditionalFormatting>
  <conditionalFormatting sqref="H246">
    <cfRule type="cellIs" dxfId="400" priority="380" stopIfTrue="1" operator="lessThan">
      <formula>0</formula>
    </cfRule>
  </conditionalFormatting>
  <conditionalFormatting sqref="E260:G260">
    <cfRule type="cellIs" dxfId="399" priority="379" stopIfTrue="1" operator="lessThan">
      <formula>0</formula>
    </cfRule>
  </conditionalFormatting>
  <conditionalFormatting sqref="H260">
    <cfRule type="cellIs" dxfId="398" priority="378" stopIfTrue="1" operator="lessThan">
      <formula>0</formula>
    </cfRule>
  </conditionalFormatting>
  <conditionalFormatting sqref="B301 B440">
    <cfRule type="cellIs" dxfId="397" priority="375" stopIfTrue="1" operator="lessThan">
      <formula>0</formula>
    </cfRule>
  </conditionalFormatting>
  <conditionalFormatting sqref="C301 C440">
    <cfRule type="cellIs" dxfId="396" priority="371" stopIfTrue="1" operator="lessThan">
      <formula>0</formula>
    </cfRule>
  </conditionalFormatting>
  <conditionalFormatting sqref="E301 E440">
    <cfRule type="cellIs" dxfId="395" priority="370" stopIfTrue="1" operator="lessThan">
      <formula>0</formula>
    </cfRule>
  </conditionalFormatting>
  <conditionalFormatting sqref="D301 D440">
    <cfRule type="cellIs" dxfId="394" priority="372" stopIfTrue="1" operator="lessThan">
      <formula>0</formula>
    </cfRule>
  </conditionalFormatting>
  <conditionalFormatting sqref="I301 K440 K301">
    <cfRule type="cellIs" dxfId="393" priority="369" stopIfTrue="1" operator="lessThan">
      <formula>0</formula>
    </cfRule>
  </conditionalFormatting>
  <conditionalFormatting sqref="F440:G440 F301:G301">
    <cfRule type="cellIs" dxfId="392" priority="368" stopIfTrue="1" operator="lessThan">
      <formula>0</formula>
    </cfRule>
  </conditionalFormatting>
  <conditionalFormatting sqref="A300">
    <cfRule type="cellIs" dxfId="391" priority="365" stopIfTrue="1" operator="lessThan">
      <formula>0</formula>
    </cfRule>
  </conditionalFormatting>
  <conditionalFormatting sqref="A300">
    <cfRule type="duplicateValues" dxfId="390" priority="366"/>
  </conditionalFormatting>
  <conditionalFormatting sqref="A300">
    <cfRule type="duplicateValues" dxfId="389" priority="367"/>
  </conditionalFormatting>
  <conditionalFormatting sqref="A301 A440">
    <cfRule type="cellIs" dxfId="388" priority="362" stopIfTrue="1" operator="lessThan">
      <formula>0</formula>
    </cfRule>
  </conditionalFormatting>
  <conditionalFormatting sqref="A440 A301">
    <cfRule type="duplicateValues" dxfId="387" priority="363"/>
  </conditionalFormatting>
  <conditionalFormatting sqref="A301">
    <cfRule type="duplicateValues" dxfId="386" priority="364"/>
  </conditionalFormatting>
  <conditionalFormatting sqref="H453">
    <cfRule type="cellIs" dxfId="385" priority="361" stopIfTrue="1" operator="lessThan">
      <formula>0</formula>
    </cfRule>
  </conditionalFormatting>
  <conditionalFormatting sqref="H455">
    <cfRule type="cellIs" dxfId="384" priority="360" stopIfTrue="1" operator="lessThan">
      <formula>0</formula>
    </cfRule>
  </conditionalFormatting>
  <conditionalFormatting sqref="C448">
    <cfRule type="cellIs" dxfId="383" priority="355" stopIfTrue="1" operator="lessThan">
      <formula>0</formula>
    </cfRule>
  </conditionalFormatting>
  <conditionalFormatting sqref="E448">
    <cfRule type="cellIs" dxfId="382" priority="354" stopIfTrue="1" operator="lessThan">
      <formula>0</formula>
    </cfRule>
  </conditionalFormatting>
  <conditionalFormatting sqref="K448">
    <cfRule type="cellIs" dxfId="381" priority="353" stopIfTrue="1" operator="lessThan">
      <formula>0</formula>
    </cfRule>
  </conditionalFormatting>
  <conditionalFormatting sqref="A448:B448">
    <cfRule type="cellIs" dxfId="380" priority="357" stopIfTrue="1" operator="lessThan">
      <formula>0</formula>
    </cfRule>
  </conditionalFormatting>
  <conditionalFormatting sqref="A448">
    <cfRule type="duplicateValues" dxfId="379" priority="358"/>
  </conditionalFormatting>
  <conditionalFormatting sqref="D448">
    <cfRule type="cellIs" dxfId="378" priority="356" stopIfTrue="1" operator="lessThan">
      <formula>0</formula>
    </cfRule>
  </conditionalFormatting>
  <conditionalFormatting sqref="F448:G448">
    <cfRule type="cellIs" dxfId="377" priority="352" stopIfTrue="1" operator="lessThan">
      <formula>0</formula>
    </cfRule>
  </conditionalFormatting>
  <conditionalFormatting sqref="I302:I304 I306:I314 I316:I320 I365:I368 I349:I362 I370:I372 I374:I378 I380:I386 I410 I388:I408 I412 I414:I416 I418">
    <cfRule type="cellIs" dxfId="376" priority="345" stopIfTrue="1" operator="lessThan">
      <formula>0</formula>
    </cfRule>
  </conditionalFormatting>
  <conditionalFormatting sqref="L264">
    <cfRule type="cellIs" dxfId="375" priority="336" stopIfTrue="1" operator="lessThan">
      <formula>0</formula>
    </cfRule>
  </conditionalFormatting>
  <conditionalFormatting sqref="L269 P269:Q269">
    <cfRule type="cellIs" dxfId="374" priority="335" stopIfTrue="1" operator="lessThan">
      <formula>0</formula>
    </cfRule>
  </conditionalFormatting>
  <conditionalFormatting sqref="L443">
    <cfRule type="cellIs" dxfId="373" priority="334" stopIfTrue="1" operator="lessThan">
      <formula>0</formula>
    </cfRule>
  </conditionalFormatting>
  <conditionalFormatting sqref="L232">
    <cfRule type="cellIs" dxfId="372" priority="333" stopIfTrue="1" operator="lessThan">
      <formula>0</formula>
    </cfRule>
  </conditionalFormatting>
  <conditionalFormatting sqref="L239">
    <cfRule type="cellIs" dxfId="371" priority="332" stopIfTrue="1" operator="lessThan">
      <formula>0</formula>
    </cfRule>
  </conditionalFormatting>
  <conditionalFormatting sqref="L201 P201:Q201">
    <cfRule type="cellIs" dxfId="370" priority="331" stopIfTrue="1" operator="lessThan">
      <formula>0</formula>
    </cfRule>
  </conditionalFormatting>
  <conditionalFormatting sqref="A449:A450 A446">
    <cfRule type="duplicateValues" dxfId="369" priority="2975"/>
  </conditionalFormatting>
  <conditionalFormatting sqref="A449:A450">
    <cfRule type="duplicateValues" dxfId="368" priority="2978"/>
  </conditionalFormatting>
  <conditionalFormatting sqref="I441">
    <cfRule type="cellIs" dxfId="367" priority="329" stopIfTrue="1" operator="lessThan">
      <formula>0</formula>
    </cfRule>
  </conditionalFormatting>
  <conditionalFormatting sqref="I440">
    <cfRule type="cellIs" dxfId="366" priority="330" stopIfTrue="1" operator="lessThan">
      <formula>0</formula>
    </cfRule>
  </conditionalFormatting>
  <conditionalFormatting sqref="I465:J465">
    <cfRule type="cellIs" dxfId="365" priority="328" stopIfTrue="1" operator="lessThan">
      <formula>0</formula>
    </cfRule>
  </conditionalFormatting>
  <conditionalFormatting sqref="I463:J463">
    <cfRule type="cellIs" dxfId="364" priority="327" stopIfTrue="1" operator="lessThan">
      <formula>0</formula>
    </cfRule>
  </conditionalFormatting>
  <conditionalFormatting sqref="I462:J462">
    <cfRule type="cellIs" dxfId="363" priority="326" stopIfTrue="1" operator="lessThan">
      <formula>0</formula>
    </cfRule>
  </conditionalFormatting>
  <conditionalFormatting sqref="I455:J455">
    <cfRule type="cellIs" dxfId="362" priority="325" stopIfTrue="1" operator="lessThan">
      <formula>0</formula>
    </cfRule>
  </conditionalFormatting>
  <conditionalFormatting sqref="I453:J453">
    <cfRule type="cellIs" dxfId="361" priority="324" stopIfTrue="1" operator="lessThan">
      <formula>0</formula>
    </cfRule>
  </conditionalFormatting>
  <conditionalFormatting sqref="I450:J450">
    <cfRule type="cellIs" dxfId="360" priority="323" stopIfTrue="1" operator="lessThan">
      <formula>0</formula>
    </cfRule>
  </conditionalFormatting>
  <conditionalFormatting sqref="I293:J293">
    <cfRule type="cellIs" dxfId="359" priority="322" stopIfTrue="1" operator="lessThan">
      <formula>0</formula>
    </cfRule>
  </conditionalFormatting>
  <conditionalFormatting sqref="I291:J291">
    <cfRule type="cellIs" dxfId="358" priority="321" stopIfTrue="1" operator="lessThan">
      <formula>0</formula>
    </cfRule>
  </conditionalFormatting>
  <conditionalFormatting sqref="I278:J278">
    <cfRule type="cellIs" dxfId="357" priority="319" stopIfTrue="1" operator="lessThan">
      <formula>0</formula>
    </cfRule>
  </conditionalFormatting>
  <conditionalFormatting sqref="I276:J276">
    <cfRule type="cellIs" dxfId="356" priority="318" stopIfTrue="1" operator="lessThan">
      <formula>0</formula>
    </cfRule>
  </conditionalFormatting>
  <conditionalFormatting sqref="I267:J267">
    <cfRule type="cellIs" dxfId="355" priority="317" stopIfTrue="1" operator="lessThan">
      <formula>0</formula>
    </cfRule>
  </conditionalFormatting>
  <conditionalFormatting sqref="I260:J260">
    <cfRule type="cellIs" dxfId="354" priority="316" stopIfTrue="1" operator="lessThan">
      <formula>0</formula>
    </cfRule>
  </conditionalFormatting>
  <conditionalFormatting sqref="I246">
    <cfRule type="cellIs" dxfId="353" priority="315" stopIfTrue="1" operator="lessThan">
      <formula>0</formula>
    </cfRule>
  </conditionalFormatting>
  <conditionalFormatting sqref="I244">
    <cfRule type="cellIs" dxfId="352" priority="314" stopIfTrue="1" operator="lessThan">
      <formula>0</formula>
    </cfRule>
  </conditionalFormatting>
  <conditionalFormatting sqref="I243:J243">
    <cfRule type="cellIs" dxfId="351" priority="313" stopIfTrue="1" operator="lessThan">
      <formula>0</formula>
    </cfRule>
  </conditionalFormatting>
  <conditionalFormatting sqref="I237:J237">
    <cfRule type="cellIs" dxfId="350" priority="312" stopIfTrue="1" operator="lessThan">
      <formula>0</formula>
    </cfRule>
  </conditionalFormatting>
  <conditionalFormatting sqref="I228">
    <cfRule type="cellIs" dxfId="349" priority="311" stopIfTrue="1" operator="lessThan">
      <formula>0</formula>
    </cfRule>
  </conditionalFormatting>
  <conditionalFormatting sqref="I226">
    <cfRule type="cellIs" dxfId="348" priority="310" stopIfTrue="1" operator="lessThan">
      <formula>0</formula>
    </cfRule>
  </conditionalFormatting>
  <conditionalFormatting sqref="I46">
    <cfRule type="cellIs" dxfId="347" priority="308" stopIfTrue="1" operator="lessThan">
      <formula>0</formula>
    </cfRule>
  </conditionalFormatting>
  <conditionalFormatting sqref="I47">
    <cfRule type="cellIs" dxfId="346" priority="307" stopIfTrue="1" operator="lessThan">
      <formula>0</formula>
    </cfRule>
  </conditionalFormatting>
  <conditionalFormatting sqref="I50">
    <cfRule type="cellIs" dxfId="345" priority="306" stopIfTrue="1" operator="lessThan">
      <formula>0</formula>
    </cfRule>
  </conditionalFormatting>
  <conditionalFormatting sqref="I51">
    <cfRule type="cellIs" dxfId="344" priority="305" stopIfTrue="1" operator="lessThan">
      <formula>0</formula>
    </cfRule>
  </conditionalFormatting>
  <conditionalFormatting sqref="I52">
    <cfRule type="cellIs" dxfId="343" priority="304" stopIfTrue="1" operator="lessThan">
      <formula>0</formula>
    </cfRule>
  </conditionalFormatting>
  <conditionalFormatting sqref="I53">
    <cfRule type="cellIs" dxfId="342" priority="303" stopIfTrue="1" operator="lessThan">
      <formula>0</formula>
    </cfRule>
  </conditionalFormatting>
  <conditionalFormatting sqref="I61">
    <cfRule type="cellIs" dxfId="341" priority="302" stopIfTrue="1" operator="lessThan">
      <formula>0</formula>
    </cfRule>
  </conditionalFormatting>
  <conditionalFormatting sqref="I62">
    <cfRule type="cellIs" dxfId="340" priority="301" stopIfTrue="1" operator="lessThan">
      <formula>0</formula>
    </cfRule>
  </conditionalFormatting>
  <conditionalFormatting sqref="I64">
    <cfRule type="cellIs" dxfId="339" priority="300" stopIfTrue="1" operator="lessThan">
      <formula>0</formula>
    </cfRule>
  </conditionalFormatting>
  <conditionalFormatting sqref="I66">
    <cfRule type="cellIs" dxfId="338" priority="299" stopIfTrue="1" operator="lessThan">
      <formula>0</formula>
    </cfRule>
  </conditionalFormatting>
  <conditionalFormatting sqref="I78">
    <cfRule type="cellIs" dxfId="337" priority="298" stopIfTrue="1" operator="lessThan">
      <formula>0</formula>
    </cfRule>
  </conditionalFormatting>
  <conditionalFormatting sqref="I79">
    <cfRule type="cellIs" dxfId="336" priority="297" stopIfTrue="1" operator="lessThan">
      <formula>0</formula>
    </cfRule>
  </conditionalFormatting>
  <conditionalFormatting sqref="I95 I92 I88">
    <cfRule type="cellIs" dxfId="335" priority="296" stopIfTrue="1" operator="lessThan">
      <formula>0</formula>
    </cfRule>
  </conditionalFormatting>
  <conditionalFormatting sqref="I108:I109 I102:I106">
    <cfRule type="cellIs" dxfId="334" priority="295" stopIfTrue="1" operator="lessThan">
      <formula>0</formula>
    </cfRule>
  </conditionalFormatting>
  <conditionalFormatting sqref="I117:I118 I113">
    <cfRule type="cellIs" dxfId="333" priority="294" stopIfTrue="1" operator="lessThan">
      <formula>0</formula>
    </cfRule>
  </conditionalFormatting>
  <conditionalFormatting sqref="I163 I160:I161 I154:I156 I145:I147 I134:I142 I131:I132">
    <cfRule type="cellIs" dxfId="332" priority="293" stopIfTrue="1" operator="lessThan">
      <formula>0</formula>
    </cfRule>
  </conditionalFormatting>
  <conditionalFormatting sqref="I164">
    <cfRule type="cellIs" dxfId="331" priority="292" stopIfTrue="1" operator="lessThan">
      <formula>0</formula>
    </cfRule>
  </conditionalFormatting>
  <conditionalFormatting sqref="I170">
    <cfRule type="cellIs" dxfId="330" priority="291" stopIfTrue="1" operator="lessThan">
      <formula>0</formula>
    </cfRule>
  </conditionalFormatting>
  <conditionalFormatting sqref="I172">
    <cfRule type="cellIs" dxfId="329" priority="290" stopIfTrue="1" operator="lessThan">
      <formula>0</formula>
    </cfRule>
  </conditionalFormatting>
  <conditionalFormatting sqref="I174">
    <cfRule type="cellIs" dxfId="328" priority="289" stopIfTrue="1" operator="lessThan">
      <formula>0</formula>
    </cfRule>
  </conditionalFormatting>
  <conditionalFormatting sqref="I174">
    <cfRule type="cellIs" dxfId="327" priority="288" stopIfTrue="1" operator="lessThan">
      <formula>0</formula>
    </cfRule>
  </conditionalFormatting>
  <conditionalFormatting sqref="I186">
    <cfRule type="cellIs" dxfId="326" priority="287" stopIfTrue="1" operator="lessThan">
      <formula>0</formula>
    </cfRule>
  </conditionalFormatting>
  <conditionalFormatting sqref="I187">
    <cfRule type="cellIs" dxfId="325" priority="286" stopIfTrue="1" operator="lessThan">
      <formula>0</formula>
    </cfRule>
  </conditionalFormatting>
  <conditionalFormatting sqref="I188">
    <cfRule type="cellIs" dxfId="324" priority="285" stopIfTrue="1" operator="lessThan">
      <formula>0</formula>
    </cfRule>
  </conditionalFormatting>
  <conditionalFormatting sqref="I189">
    <cfRule type="cellIs" dxfId="323" priority="284" stopIfTrue="1" operator="lessThan">
      <formula>0</formula>
    </cfRule>
  </conditionalFormatting>
  <conditionalFormatting sqref="I190">
    <cfRule type="cellIs" dxfId="322" priority="283" stopIfTrue="1" operator="lessThan">
      <formula>0</formula>
    </cfRule>
  </conditionalFormatting>
  <conditionalFormatting sqref="I192">
    <cfRule type="cellIs" dxfId="321" priority="282" stopIfTrue="1" operator="lessThan">
      <formula>0</formula>
    </cfRule>
  </conditionalFormatting>
  <conditionalFormatting sqref="I199">
    <cfRule type="cellIs" dxfId="320" priority="281" stopIfTrue="1" operator="lessThan">
      <formula>0</formula>
    </cfRule>
  </conditionalFormatting>
  <conditionalFormatting sqref="I208">
    <cfRule type="cellIs" dxfId="319" priority="280" stopIfTrue="1" operator="lessThan">
      <formula>0</formula>
    </cfRule>
  </conditionalFormatting>
  <conditionalFormatting sqref="I210">
    <cfRule type="cellIs" dxfId="318" priority="279" stopIfTrue="1" operator="lessThan">
      <formula>0</formula>
    </cfRule>
  </conditionalFormatting>
  <conditionalFormatting sqref="I212">
    <cfRule type="cellIs" dxfId="317" priority="278" stopIfTrue="1" operator="lessThan">
      <formula>0</formula>
    </cfRule>
  </conditionalFormatting>
  <conditionalFormatting sqref="I258:J258">
    <cfRule type="cellIs" dxfId="316" priority="277" stopIfTrue="1" operator="lessThan">
      <formula>0</formula>
    </cfRule>
  </conditionalFormatting>
  <conditionalFormatting sqref="I280:J280">
    <cfRule type="cellIs" dxfId="315" priority="276" stopIfTrue="1" operator="lessThan">
      <formula>0</formula>
    </cfRule>
  </conditionalFormatting>
  <conditionalFormatting sqref="I127">
    <cfRule type="cellIs" dxfId="314" priority="275" stopIfTrue="1" operator="lessThan">
      <formula>0</formula>
    </cfRule>
  </conditionalFormatting>
  <conditionalFormatting sqref="I119">
    <cfRule type="cellIs" dxfId="313" priority="274" stopIfTrue="1" operator="lessThan">
      <formula>0</formula>
    </cfRule>
  </conditionalFormatting>
  <conditionalFormatting sqref="I110">
    <cfRule type="cellIs" dxfId="312" priority="273" stopIfTrue="1" operator="lessThan">
      <formula>0</formula>
    </cfRule>
  </conditionalFormatting>
  <conditionalFormatting sqref="I98">
    <cfRule type="cellIs" dxfId="311" priority="272" stopIfTrue="1" operator="lessThan">
      <formula>0</formula>
    </cfRule>
  </conditionalFormatting>
  <conditionalFormatting sqref="I83">
    <cfRule type="cellIs" dxfId="310" priority="271" stopIfTrue="1" operator="lessThan">
      <formula>0</formula>
    </cfRule>
  </conditionalFormatting>
  <conditionalFormatting sqref="I71">
    <cfRule type="cellIs" dxfId="309" priority="270" stopIfTrue="1" operator="lessThan">
      <formula>0</formula>
    </cfRule>
  </conditionalFormatting>
  <conditionalFormatting sqref="I56">
    <cfRule type="cellIs" dxfId="308" priority="269" stopIfTrue="1" operator="lessThan">
      <formula>0</formula>
    </cfRule>
  </conditionalFormatting>
  <conditionalFormatting sqref="I38">
    <cfRule type="cellIs" dxfId="307" priority="268" stopIfTrue="1" operator="lessThan">
      <formula>0</formula>
    </cfRule>
  </conditionalFormatting>
  <conditionalFormatting sqref="I36">
    <cfRule type="cellIs" dxfId="306" priority="267" stopIfTrue="1" operator="lessThan">
      <formula>0</formula>
    </cfRule>
  </conditionalFormatting>
  <conditionalFormatting sqref="I21">
    <cfRule type="cellIs" dxfId="305" priority="266" stopIfTrue="1" operator="lessThan">
      <formula>0</formula>
    </cfRule>
  </conditionalFormatting>
  <conditionalFormatting sqref="J21">
    <cfRule type="cellIs" dxfId="304" priority="265" stopIfTrue="1" operator="lessThan">
      <formula>0</formula>
    </cfRule>
  </conditionalFormatting>
  <conditionalFormatting sqref="J24:J35">
    <cfRule type="cellIs" dxfId="303" priority="264" stopIfTrue="1" operator="lessThan">
      <formula>0</formula>
    </cfRule>
  </conditionalFormatting>
  <conditionalFormatting sqref="J36">
    <cfRule type="cellIs" dxfId="302" priority="253" stopIfTrue="1" operator="lessThan">
      <formula>0</formula>
    </cfRule>
  </conditionalFormatting>
  <conditionalFormatting sqref="J38">
    <cfRule type="cellIs" dxfId="301" priority="252" stopIfTrue="1" operator="lessThan">
      <formula>0</formula>
    </cfRule>
  </conditionalFormatting>
  <conditionalFormatting sqref="J43:J55">
    <cfRule type="cellIs" dxfId="300" priority="251" stopIfTrue="1" operator="lessThan">
      <formula>0</formula>
    </cfRule>
  </conditionalFormatting>
  <conditionalFormatting sqref="J56">
    <cfRule type="cellIs" dxfId="299" priority="248" stopIfTrue="1" operator="lessThan">
      <formula>0</formula>
    </cfRule>
  </conditionalFormatting>
  <conditionalFormatting sqref="J59:J70">
    <cfRule type="cellIs" dxfId="298" priority="247" stopIfTrue="1" operator="lessThan">
      <formula>0</formula>
    </cfRule>
  </conditionalFormatting>
  <conditionalFormatting sqref="J71">
    <cfRule type="cellIs" dxfId="297" priority="237" stopIfTrue="1" operator="lessThan">
      <formula>0</formula>
    </cfRule>
  </conditionalFormatting>
  <conditionalFormatting sqref="J74:J82">
    <cfRule type="cellIs" dxfId="296" priority="236" stopIfTrue="1" operator="lessThan">
      <formula>0</formula>
    </cfRule>
  </conditionalFormatting>
  <conditionalFormatting sqref="J83">
    <cfRule type="cellIs" dxfId="295" priority="232" stopIfTrue="1" operator="lessThan">
      <formula>0</formula>
    </cfRule>
  </conditionalFormatting>
  <conditionalFormatting sqref="J86:J97">
    <cfRule type="cellIs" dxfId="294" priority="231" stopIfTrue="1" operator="lessThan">
      <formula>0</formula>
    </cfRule>
  </conditionalFormatting>
  <conditionalFormatting sqref="J98">
    <cfRule type="cellIs" dxfId="293" priority="230" stopIfTrue="1" operator="lessThan">
      <formula>0</formula>
    </cfRule>
  </conditionalFormatting>
  <conditionalFormatting sqref="J101:J110">
    <cfRule type="cellIs" dxfId="292" priority="229" stopIfTrue="1" operator="lessThan">
      <formula>0</formula>
    </cfRule>
  </conditionalFormatting>
  <conditionalFormatting sqref="J113:J119">
    <cfRule type="cellIs" dxfId="291" priority="228" stopIfTrue="1" operator="lessThan">
      <formula>0</formula>
    </cfRule>
  </conditionalFormatting>
  <conditionalFormatting sqref="J122:J126">
    <cfRule type="cellIs" dxfId="290" priority="227" stopIfTrue="1" operator="lessThan">
      <formula>0</formula>
    </cfRule>
  </conditionalFormatting>
  <conditionalFormatting sqref="J127">
    <cfRule type="cellIs" dxfId="289" priority="226" stopIfTrue="1" operator="lessThan">
      <formula>0</formula>
    </cfRule>
  </conditionalFormatting>
  <conditionalFormatting sqref="J130:J163">
    <cfRule type="cellIs" dxfId="288" priority="225" stopIfTrue="1" operator="lessThan">
      <formula>0</formula>
    </cfRule>
  </conditionalFormatting>
  <conditionalFormatting sqref="J164">
    <cfRule type="cellIs" dxfId="287" priority="224" stopIfTrue="1" operator="lessThan">
      <formula>0</formula>
    </cfRule>
  </conditionalFormatting>
  <conditionalFormatting sqref="J167:J169">
    <cfRule type="cellIs" dxfId="286" priority="223" stopIfTrue="1" operator="lessThan">
      <formula>0</formula>
    </cfRule>
  </conditionalFormatting>
  <conditionalFormatting sqref="J170">
    <cfRule type="cellIs" dxfId="285" priority="222" stopIfTrue="1" operator="lessThan">
      <formula>0</formula>
    </cfRule>
  </conditionalFormatting>
  <conditionalFormatting sqref="J172">
    <cfRule type="cellIs" dxfId="284" priority="221" stopIfTrue="1" operator="lessThan">
      <formula>0</formula>
    </cfRule>
  </conditionalFormatting>
  <conditionalFormatting sqref="J174">
    <cfRule type="cellIs" dxfId="283" priority="220" stopIfTrue="1" operator="lessThan">
      <formula>0</formula>
    </cfRule>
  </conditionalFormatting>
  <conditionalFormatting sqref="J184:J189">
    <cfRule type="cellIs" dxfId="282" priority="219" stopIfTrue="1" operator="lessThan">
      <formula>0</formula>
    </cfRule>
  </conditionalFormatting>
  <conditionalFormatting sqref="J190">
    <cfRule type="cellIs" dxfId="281" priority="218" stopIfTrue="1" operator="lessThan">
      <formula>0</formula>
    </cfRule>
  </conditionalFormatting>
  <conditionalFormatting sqref="J192">
    <cfRule type="cellIs" dxfId="280" priority="217" stopIfTrue="1" operator="lessThan">
      <formula>0</formula>
    </cfRule>
  </conditionalFormatting>
  <conditionalFormatting sqref="J197">
    <cfRule type="cellIs" dxfId="279" priority="216" stopIfTrue="1" operator="lessThan">
      <formula>0</formula>
    </cfRule>
  </conditionalFormatting>
  <conditionalFormatting sqref="J198">
    <cfRule type="cellIs" dxfId="278" priority="215" stopIfTrue="1" operator="lessThan">
      <formula>0</formula>
    </cfRule>
  </conditionalFormatting>
  <conditionalFormatting sqref="J199">
    <cfRule type="cellIs" dxfId="277" priority="214" stopIfTrue="1" operator="lessThan">
      <formula>0</formula>
    </cfRule>
  </conditionalFormatting>
  <conditionalFormatting sqref="J202:J207">
    <cfRule type="cellIs" dxfId="276" priority="213" stopIfTrue="1" operator="lessThan">
      <formula>0</formula>
    </cfRule>
  </conditionalFormatting>
  <conditionalFormatting sqref="J208">
    <cfRule type="cellIs" dxfId="275" priority="211" stopIfTrue="1" operator="lessThan">
      <formula>0</formula>
    </cfRule>
  </conditionalFormatting>
  <conditionalFormatting sqref="J210">
    <cfRule type="cellIs" dxfId="274" priority="210" stopIfTrue="1" operator="lessThan">
      <formula>0</formula>
    </cfRule>
  </conditionalFormatting>
  <conditionalFormatting sqref="J212">
    <cfRule type="cellIs" dxfId="273" priority="209" stopIfTrue="1" operator="lessThan">
      <formula>0</formula>
    </cfRule>
  </conditionalFormatting>
  <conditionalFormatting sqref="J222:J225">
    <cfRule type="cellIs" dxfId="272" priority="208" stopIfTrue="1" operator="lessThan">
      <formula>0</formula>
    </cfRule>
  </conditionalFormatting>
  <conditionalFormatting sqref="J226">
    <cfRule type="cellIs" dxfId="271" priority="204" stopIfTrue="1" operator="lessThan">
      <formula>0</formula>
    </cfRule>
  </conditionalFormatting>
  <conditionalFormatting sqref="J228">
    <cfRule type="cellIs" dxfId="270" priority="203" stopIfTrue="1" operator="lessThan">
      <formula>0</formula>
    </cfRule>
  </conditionalFormatting>
  <conditionalFormatting sqref="J233:J236">
    <cfRule type="cellIs" dxfId="269" priority="202" stopIfTrue="1" operator="lessThan">
      <formula>0</formula>
    </cfRule>
  </conditionalFormatting>
  <conditionalFormatting sqref="J244">
    <cfRule type="cellIs" dxfId="268" priority="201" stopIfTrue="1" operator="lessThan">
      <formula>0</formula>
    </cfRule>
  </conditionalFormatting>
  <conditionalFormatting sqref="J246">
    <cfRule type="cellIs" dxfId="267" priority="200" stopIfTrue="1" operator="lessThan">
      <formula>0</formula>
    </cfRule>
  </conditionalFormatting>
  <conditionalFormatting sqref="I204">
    <cfRule type="cellIs" dxfId="266" priority="199" stopIfTrue="1" operator="lessThan">
      <formula>0</formula>
    </cfRule>
  </conditionalFormatting>
  <conditionalFormatting sqref="I206">
    <cfRule type="cellIs" dxfId="265" priority="198" stopIfTrue="1" operator="lessThan">
      <formula>0</formula>
    </cfRule>
  </conditionalFormatting>
  <conditionalFormatting sqref="I207">
    <cfRule type="cellIs" dxfId="264" priority="197" stopIfTrue="1" operator="lessThan">
      <formula>0</formula>
    </cfRule>
  </conditionalFormatting>
  <conditionalFormatting sqref="I224">
    <cfRule type="cellIs" dxfId="263" priority="196" stopIfTrue="1" operator="lessThan">
      <formula>0</formula>
    </cfRule>
  </conditionalFormatting>
  <conditionalFormatting sqref="I241">
    <cfRule type="cellIs" dxfId="262" priority="195" stopIfTrue="1" operator="lessThan">
      <formula>0</formula>
    </cfRule>
  </conditionalFormatting>
  <conditionalFormatting sqref="I255">
    <cfRule type="cellIs" dxfId="261" priority="194" stopIfTrue="1" operator="lessThan">
      <formula>0</formula>
    </cfRule>
  </conditionalFormatting>
  <conditionalFormatting sqref="I290">
    <cfRule type="cellIs" dxfId="260" priority="193" stopIfTrue="1" operator="lessThan">
      <formula>0</formula>
    </cfRule>
  </conditionalFormatting>
  <conditionalFormatting sqref="E23">
    <cfRule type="cellIs" dxfId="259" priority="192" stopIfTrue="1" operator="lessThan">
      <formula>0</formula>
    </cfRule>
  </conditionalFormatting>
  <conditionalFormatting sqref="E201">
    <cfRule type="cellIs" dxfId="258" priority="191" stopIfTrue="1" operator="lessThan">
      <formula>0</formula>
    </cfRule>
  </conditionalFormatting>
  <conditionalFormatting sqref="I152">
    <cfRule type="cellIs" dxfId="257" priority="190" stopIfTrue="1" operator="lessThan">
      <formula>0</formula>
    </cfRule>
  </conditionalFormatting>
  <conditionalFormatting sqref="I271">
    <cfRule type="cellIs" dxfId="256" priority="189" stopIfTrue="1" operator="lessThan">
      <formula>0</formula>
    </cfRule>
  </conditionalFormatting>
  <conditionalFormatting sqref="I445">
    <cfRule type="cellIs" dxfId="255" priority="188" stopIfTrue="1" operator="lessThan">
      <formula>0</formula>
    </cfRule>
  </conditionalFormatting>
  <conditionalFormatting sqref="I446">
    <cfRule type="cellIs" dxfId="254" priority="187" stopIfTrue="1" operator="lessThan">
      <formula>0</formula>
    </cfRule>
  </conditionalFormatting>
  <conditionalFormatting sqref="I447">
    <cfRule type="cellIs" dxfId="253" priority="186" stopIfTrue="1" operator="lessThan">
      <formula>0</formula>
    </cfRule>
  </conditionalFormatting>
  <conditionalFormatting sqref="I448">
    <cfRule type="cellIs" dxfId="252" priority="185" stopIfTrue="1" operator="lessThan">
      <formula>0</formula>
    </cfRule>
  </conditionalFormatting>
  <conditionalFormatting sqref="I91">
    <cfRule type="cellIs" dxfId="251" priority="184" stopIfTrue="1" operator="lessThan">
      <formula>0</formula>
    </cfRule>
  </conditionalFormatting>
  <conditionalFormatting sqref="I68:I69">
    <cfRule type="cellIs" dxfId="250" priority="183" stopIfTrue="1" operator="lessThan">
      <formula>0</formula>
    </cfRule>
  </conditionalFormatting>
  <conditionalFormatting sqref="G30">
    <cfRule type="cellIs" dxfId="249" priority="182" stopIfTrue="1" operator="lessThan">
      <formula>0</formula>
    </cfRule>
  </conditionalFormatting>
  <conditionalFormatting sqref="G31">
    <cfRule type="cellIs" dxfId="248" priority="181" stopIfTrue="1" operator="lessThan">
      <formula>0</formula>
    </cfRule>
  </conditionalFormatting>
  <conditionalFormatting sqref="G32">
    <cfRule type="cellIs" dxfId="247" priority="180" stopIfTrue="1" operator="lessThan">
      <formula>0</formula>
    </cfRule>
  </conditionalFormatting>
  <conditionalFormatting sqref="G33:G34">
    <cfRule type="cellIs" dxfId="246" priority="179" stopIfTrue="1" operator="lessThan">
      <formula>0</formula>
    </cfRule>
  </conditionalFormatting>
  <conditionalFormatting sqref="H237">
    <cfRule type="cellIs" dxfId="245" priority="178" stopIfTrue="1" operator="lessThan">
      <formula>0</formula>
    </cfRule>
  </conditionalFormatting>
  <conditionalFormatting sqref="H243">
    <cfRule type="cellIs" dxfId="244" priority="177" stopIfTrue="1" operator="lessThan">
      <formula>0</formula>
    </cfRule>
  </conditionalFormatting>
  <conditionalFormatting sqref="H267">
    <cfRule type="cellIs" dxfId="243" priority="176" stopIfTrue="1" operator="lessThan">
      <formula>0</formula>
    </cfRule>
  </conditionalFormatting>
  <conditionalFormatting sqref="H448">
    <cfRule type="cellIs" dxfId="242" priority="175" stopIfTrue="1" operator="lessThan">
      <formula>0</formula>
    </cfRule>
  </conditionalFormatting>
  <conditionalFormatting sqref="H449">
    <cfRule type="cellIs" dxfId="241" priority="174" stopIfTrue="1" operator="lessThan">
      <formula>0</formula>
    </cfRule>
  </conditionalFormatting>
  <conditionalFormatting sqref="I19:I20">
    <cfRule type="cellIs" dxfId="240" priority="173" stopIfTrue="1" operator="lessThan">
      <formula>0</formula>
    </cfRule>
  </conditionalFormatting>
  <conditionalFormatting sqref="M451:N452 M201:N201 M443:N443 M232:N232 M269:N269 M16:N16 M40:N40 M58:N58 M73:N73 M85:N85 M166:N166 M181:N181 M194:N194 M219:N219 M221:N221 M249:N249 M251:N251 M253:N253 M196:N196 M183:N183 M42:N42 M129:N129 M173:N173 M100:N100 M112:N112 M121:N121 M284:N284 M286:N286 M288:N288 M230:N230 M322:N335 M366:N366">
    <cfRule type="cellIs" dxfId="239" priority="172" stopIfTrue="1" operator="lessThan">
      <formula>0</formula>
    </cfRule>
  </conditionalFormatting>
  <conditionalFormatting sqref="M200:N200 M209:N209 M211:N211">
    <cfRule type="cellIs" dxfId="238" priority="167" stopIfTrue="1" operator="lessThan">
      <formula>0</formula>
    </cfRule>
  </conditionalFormatting>
  <conditionalFormatting sqref="M111:N111">
    <cfRule type="cellIs" dxfId="237" priority="168" stopIfTrue="1" operator="lessThan">
      <formula>0</formula>
    </cfRule>
  </conditionalFormatting>
  <conditionalFormatting sqref="M301:N301">
    <cfRule type="cellIs" dxfId="236" priority="152" stopIfTrue="1" operator="lessThan">
      <formula>0</formula>
    </cfRule>
  </conditionalFormatting>
  <conditionalFormatting sqref="M11:N11 M84:N84 M191:N191 M247:N248 M37:N37 M15:N15 M41:N41 M182:N182 M175:N180 M195:N195 M213:N218 M220:N220 M250:N250 M252:N252 M23:N23 M17:N18 M193:N193 M39:N39">
    <cfRule type="cellIs" dxfId="235" priority="169" stopIfTrue="1" operator="lessThan">
      <formula>0</formula>
    </cfRule>
  </conditionalFormatting>
  <conditionalFormatting sqref="M227:N227">
    <cfRule type="cellIs" dxfId="234" priority="166" stopIfTrue="1" operator="lessThan">
      <formula>0</formula>
    </cfRule>
  </conditionalFormatting>
  <conditionalFormatting sqref="M460:N461 M456:N458 M454:N454">
    <cfRule type="cellIs" dxfId="233" priority="162" stopIfTrue="1" operator="lessThan">
      <formula>0</formula>
    </cfRule>
  </conditionalFormatting>
  <conditionalFormatting sqref="M459:N459">
    <cfRule type="cellIs" dxfId="232" priority="160" stopIfTrue="1" operator="lessThan">
      <formula>0</formula>
    </cfRule>
  </conditionalFormatting>
  <conditionalFormatting sqref="M22:N22">
    <cfRule type="cellIs" dxfId="231" priority="158" stopIfTrue="1" operator="lessThan">
      <formula>0</formula>
    </cfRule>
  </conditionalFormatting>
  <conditionalFormatting sqref="M292:N292">
    <cfRule type="cellIs" dxfId="230" priority="157" stopIfTrue="1" operator="lessThan">
      <formula>0</formula>
    </cfRule>
  </conditionalFormatting>
  <conditionalFormatting sqref="M128:N128 M165:N165 M464:N464">
    <cfRule type="cellIs" dxfId="229" priority="171" stopIfTrue="1" operator="lessThan">
      <formula>0</formula>
    </cfRule>
  </conditionalFormatting>
  <conditionalFormatting sqref="M281:N283 M120:N120 M99:N99 M442:N442 M300:N300 M285:N285 M287:N287">
    <cfRule type="cellIs" dxfId="228" priority="170" stopIfTrue="1" operator="lessThan">
      <formula>0</formula>
    </cfRule>
  </conditionalFormatting>
  <conditionalFormatting sqref="M238:N238 M245:N245 M229:N229 M231:N231">
    <cfRule type="cellIs" dxfId="227" priority="165" stopIfTrue="1" operator="lessThan">
      <formula>0</formula>
    </cfRule>
  </conditionalFormatting>
  <conditionalFormatting sqref="M259:N259 M268:N268 M275:N275 M279:N279 M277:N277">
    <cfRule type="cellIs" dxfId="226" priority="164" stopIfTrue="1" operator="lessThan">
      <formula>0</formula>
    </cfRule>
  </conditionalFormatting>
  <conditionalFormatting sqref="M24:N35">
    <cfRule type="cellIs" dxfId="225" priority="156" stopIfTrue="1" operator="lessThan">
      <formula>0</formula>
    </cfRule>
  </conditionalFormatting>
  <conditionalFormatting sqref="M57:N57">
    <cfRule type="cellIs" dxfId="224" priority="155" stopIfTrue="1" operator="lessThan">
      <formula>0</formula>
    </cfRule>
  </conditionalFormatting>
  <conditionalFormatting sqref="M72:N72">
    <cfRule type="cellIs" dxfId="223" priority="154" stopIfTrue="1" operator="lessThan">
      <formula>0</formula>
    </cfRule>
  </conditionalFormatting>
  <conditionalFormatting sqref="M97:N97">
    <cfRule type="cellIs" dxfId="222" priority="153" stopIfTrue="1" operator="lessThan">
      <formula>0</formula>
    </cfRule>
  </conditionalFormatting>
  <conditionalFormatting sqref="M302:N304 M306:N314 M316:N320 M365:N368 M349:N362 M370:N372 M374:N378 M380:N386 M410:N410 M388:N408 M412:N412 M414:N416 M418:N418">
    <cfRule type="cellIs" dxfId="221" priority="151" stopIfTrue="1" operator="lessThan">
      <formula>0</formula>
    </cfRule>
  </conditionalFormatting>
  <conditionalFormatting sqref="M441:N441">
    <cfRule type="cellIs" dxfId="220" priority="149" stopIfTrue="1" operator="lessThan">
      <formula>0</formula>
    </cfRule>
  </conditionalFormatting>
  <conditionalFormatting sqref="M440:N440">
    <cfRule type="cellIs" dxfId="219" priority="150" stopIfTrue="1" operator="lessThan">
      <formula>0</formula>
    </cfRule>
  </conditionalFormatting>
  <conditionalFormatting sqref="M465:N465">
    <cfRule type="cellIs" dxfId="218" priority="148" stopIfTrue="1" operator="lessThan">
      <formula>0</formula>
    </cfRule>
  </conditionalFormatting>
  <conditionalFormatting sqref="M463:N463">
    <cfRule type="cellIs" dxfId="217" priority="147" stopIfTrue="1" operator="lessThan">
      <formula>0</formula>
    </cfRule>
  </conditionalFormatting>
  <conditionalFormatting sqref="M462:N462">
    <cfRule type="cellIs" dxfId="216" priority="146" stopIfTrue="1" operator="lessThan">
      <formula>0</formula>
    </cfRule>
  </conditionalFormatting>
  <conditionalFormatting sqref="M455:N455">
    <cfRule type="cellIs" dxfId="215" priority="145" stopIfTrue="1" operator="lessThan">
      <formula>0</formula>
    </cfRule>
  </conditionalFormatting>
  <conditionalFormatting sqref="M453:N453">
    <cfRule type="cellIs" dxfId="214" priority="144" stopIfTrue="1" operator="lessThan">
      <formula>0</formula>
    </cfRule>
  </conditionalFormatting>
  <conditionalFormatting sqref="M450:N450">
    <cfRule type="cellIs" dxfId="213" priority="143" stopIfTrue="1" operator="lessThan">
      <formula>0</formula>
    </cfRule>
  </conditionalFormatting>
  <conditionalFormatting sqref="M293:N293">
    <cfRule type="cellIs" dxfId="212" priority="142" stopIfTrue="1" operator="lessThan">
      <formula>0</formula>
    </cfRule>
  </conditionalFormatting>
  <conditionalFormatting sqref="M291:N291">
    <cfRule type="cellIs" dxfId="211" priority="141" stopIfTrue="1" operator="lessThan">
      <formula>0</formula>
    </cfRule>
  </conditionalFormatting>
  <conditionalFormatting sqref="M278:N278">
    <cfRule type="cellIs" dxfId="210" priority="140" stopIfTrue="1" operator="lessThan">
      <formula>0</formula>
    </cfRule>
  </conditionalFormatting>
  <conditionalFormatting sqref="M276:N276">
    <cfRule type="cellIs" dxfId="209" priority="139" stopIfTrue="1" operator="lessThan">
      <formula>0</formula>
    </cfRule>
  </conditionalFormatting>
  <conditionalFormatting sqref="M267:N267">
    <cfRule type="cellIs" dxfId="208" priority="138" stopIfTrue="1" operator="lessThan">
      <formula>0</formula>
    </cfRule>
  </conditionalFormatting>
  <conditionalFormatting sqref="M260:N260">
    <cfRule type="cellIs" dxfId="207" priority="137" stopIfTrue="1" operator="lessThan">
      <formula>0</formula>
    </cfRule>
  </conditionalFormatting>
  <conditionalFormatting sqref="M246:N246">
    <cfRule type="cellIs" dxfId="206" priority="136" stopIfTrue="1" operator="lessThan">
      <formula>0</formula>
    </cfRule>
  </conditionalFormatting>
  <conditionalFormatting sqref="M244:N244">
    <cfRule type="cellIs" dxfId="205" priority="135" stopIfTrue="1" operator="lessThan">
      <formula>0</formula>
    </cfRule>
  </conditionalFormatting>
  <conditionalFormatting sqref="M243:N243">
    <cfRule type="cellIs" dxfId="204" priority="134" stopIfTrue="1" operator="lessThan">
      <formula>0</formula>
    </cfRule>
  </conditionalFormatting>
  <conditionalFormatting sqref="M237:N237">
    <cfRule type="cellIs" dxfId="203" priority="133" stopIfTrue="1" operator="lessThan">
      <formula>0</formula>
    </cfRule>
  </conditionalFormatting>
  <conditionalFormatting sqref="M228:N228">
    <cfRule type="cellIs" dxfId="202" priority="132" stopIfTrue="1" operator="lessThan">
      <formula>0</formula>
    </cfRule>
  </conditionalFormatting>
  <conditionalFormatting sqref="M226:N226">
    <cfRule type="cellIs" dxfId="201" priority="131" stopIfTrue="1" operator="lessThan">
      <formula>0</formula>
    </cfRule>
  </conditionalFormatting>
  <conditionalFormatting sqref="M46:N46 M47:M53">
    <cfRule type="cellIs" dxfId="200" priority="130" stopIfTrue="1" operator="lessThan">
      <formula>0</formula>
    </cfRule>
  </conditionalFormatting>
  <conditionalFormatting sqref="N47">
    <cfRule type="cellIs" dxfId="199" priority="129" stopIfTrue="1" operator="lessThan">
      <formula>0</formula>
    </cfRule>
  </conditionalFormatting>
  <conditionalFormatting sqref="N50">
    <cfRule type="cellIs" dxfId="198" priority="128" stopIfTrue="1" operator="lessThan">
      <formula>0</formula>
    </cfRule>
  </conditionalFormatting>
  <conditionalFormatting sqref="N51">
    <cfRule type="cellIs" dxfId="197" priority="127" stopIfTrue="1" operator="lessThan">
      <formula>0</formula>
    </cfRule>
  </conditionalFormatting>
  <conditionalFormatting sqref="N52">
    <cfRule type="cellIs" dxfId="196" priority="126" stopIfTrue="1" operator="lessThan">
      <formula>0</formula>
    </cfRule>
  </conditionalFormatting>
  <conditionalFormatting sqref="N53">
    <cfRule type="cellIs" dxfId="195" priority="125" stopIfTrue="1" operator="lessThan">
      <formula>0</formula>
    </cfRule>
  </conditionalFormatting>
  <conditionalFormatting sqref="M61:N61">
    <cfRule type="cellIs" dxfId="194" priority="124" stopIfTrue="1" operator="lessThan">
      <formula>0</formula>
    </cfRule>
  </conditionalFormatting>
  <conditionalFormatting sqref="M62:N62">
    <cfRule type="cellIs" dxfId="193" priority="123" stopIfTrue="1" operator="lessThan">
      <formula>0</formula>
    </cfRule>
  </conditionalFormatting>
  <conditionalFormatting sqref="M64:N64">
    <cfRule type="cellIs" dxfId="192" priority="122" stopIfTrue="1" operator="lessThan">
      <formula>0</formula>
    </cfRule>
  </conditionalFormatting>
  <conditionalFormatting sqref="M66:N66">
    <cfRule type="cellIs" dxfId="191" priority="121" stopIfTrue="1" operator="lessThan">
      <formula>0</formula>
    </cfRule>
  </conditionalFormatting>
  <conditionalFormatting sqref="M78:N78">
    <cfRule type="cellIs" dxfId="190" priority="120" stopIfTrue="1" operator="lessThan">
      <formula>0</formula>
    </cfRule>
  </conditionalFormatting>
  <conditionalFormatting sqref="M79:N79">
    <cfRule type="cellIs" dxfId="189" priority="119" stopIfTrue="1" operator="lessThan">
      <formula>0</formula>
    </cfRule>
  </conditionalFormatting>
  <conditionalFormatting sqref="M95:N95 M92:N92 M88:N88">
    <cfRule type="cellIs" dxfId="188" priority="118" stopIfTrue="1" operator="lessThan">
      <formula>0</formula>
    </cfRule>
  </conditionalFormatting>
  <conditionalFormatting sqref="N108:N109 N102:N106">
    <cfRule type="cellIs" dxfId="187" priority="117" stopIfTrue="1" operator="lessThan">
      <formula>0</formula>
    </cfRule>
  </conditionalFormatting>
  <conditionalFormatting sqref="M117:N118 M113:N113">
    <cfRule type="cellIs" dxfId="186" priority="116" stopIfTrue="1" operator="lessThan">
      <formula>0</formula>
    </cfRule>
  </conditionalFormatting>
  <conditionalFormatting sqref="M163:N163 M160:N161 M154:N156 M145:N147 M134:N142 M131:N132">
    <cfRule type="cellIs" dxfId="185" priority="115" stopIfTrue="1" operator="lessThan">
      <formula>0</formula>
    </cfRule>
  </conditionalFormatting>
  <conditionalFormatting sqref="M164:N164">
    <cfRule type="cellIs" dxfId="184" priority="114" stopIfTrue="1" operator="lessThan">
      <formula>0</formula>
    </cfRule>
  </conditionalFormatting>
  <conditionalFormatting sqref="M170:N170">
    <cfRule type="cellIs" dxfId="183" priority="113" stopIfTrue="1" operator="lessThan">
      <formula>0</formula>
    </cfRule>
  </conditionalFormatting>
  <conditionalFormatting sqref="M172:N172">
    <cfRule type="cellIs" dxfId="182" priority="112" stopIfTrue="1" operator="lessThan">
      <formula>0</formula>
    </cfRule>
  </conditionalFormatting>
  <conditionalFormatting sqref="M174:N174">
    <cfRule type="cellIs" dxfId="181" priority="111" stopIfTrue="1" operator="lessThan">
      <formula>0</formula>
    </cfRule>
  </conditionalFormatting>
  <conditionalFormatting sqref="M174:N174">
    <cfRule type="cellIs" dxfId="180" priority="110" stopIfTrue="1" operator="lessThan">
      <formula>0</formula>
    </cfRule>
  </conditionalFormatting>
  <conditionalFormatting sqref="M186:N186">
    <cfRule type="cellIs" dxfId="179" priority="109" stopIfTrue="1" operator="lessThan">
      <formula>0</formula>
    </cfRule>
  </conditionalFormatting>
  <conditionalFormatting sqref="M187:N187">
    <cfRule type="cellIs" dxfId="178" priority="108" stopIfTrue="1" operator="lessThan">
      <formula>0</formula>
    </cfRule>
  </conditionalFormatting>
  <conditionalFormatting sqref="M188:N188 M189">
    <cfRule type="cellIs" dxfId="177" priority="107" stopIfTrue="1" operator="lessThan">
      <formula>0</formula>
    </cfRule>
  </conditionalFormatting>
  <conditionalFormatting sqref="N189">
    <cfRule type="cellIs" dxfId="176" priority="106" stopIfTrue="1" operator="lessThan">
      <formula>0</formula>
    </cfRule>
  </conditionalFormatting>
  <conditionalFormatting sqref="M190:N190">
    <cfRule type="cellIs" dxfId="175" priority="105" stopIfTrue="1" operator="lessThan">
      <formula>0</formula>
    </cfRule>
  </conditionalFormatting>
  <conditionalFormatting sqref="M192:N192">
    <cfRule type="cellIs" dxfId="174" priority="104" stopIfTrue="1" operator="lessThan">
      <formula>0</formula>
    </cfRule>
  </conditionalFormatting>
  <conditionalFormatting sqref="M199:N199">
    <cfRule type="cellIs" dxfId="173" priority="103" stopIfTrue="1" operator="lessThan">
      <formula>0</formula>
    </cfRule>
  </conditionalFormatting>
  <conditionalFormatting sqref="M208:N208">
    <cfRule type="cellIs" dxfId="172" priority="102" stopIfTrue="1" operator="lessThan">
      <formula>0</formula>
    </cfRule>
  </conditionalFormatting>
  <conditionalFormatting sqref="M210:N210">
    <cfRule type="cellIs" dxfId="171" priority="101" stopIfTrue="1" operator="lessThan">
      <formula>0</formula>
    </cfRule>
  </conditionalFormatting>
  <conditionalFormatting sqref="M212:N212">
    <cfRule type="cellIs" dxfId="170" priority="100" stopIfTrue="1" operator="lessThan">
      <formula>0</formula>
    </cfRule>
  </conditionalFormatting>
  <conditionalFormatting sqref="M258:N258">
    <cfRule type="cellIs" dxfId="169" priority="99" stopIfTrue="1" operator="lessThan">
      <formula>0</formula>
    </cfRule>
  </conditionalFormatting>
  <conditionalFormatting sqref="M280:N280">
    <cfRule type="cellIs" dxfId="168" priority="98" stopIfTrue="1" operator="lessThan">
      <formula>0</formula>
    </cfRule>
  </conditionalFormatting>
  <conditionalFormatting sqref="M127:N127">
    <cfRule type="cellIs" dxfId="167" priority="97" stopIfTrue="1" operator="lessThan">
      <formula>0</formula>
    </cfRule>
  </conditionalFormatting>
  <conditionalFormatting sqref="M119:N119">
    <cfRule type="cellIs" dxfId="166" priority="96" stopIfTrue="1" operator="lessThan">
      <formula>0</formula>
    </cfRule>
  </conditionalFormatting>
  <conditionalFormatting sqref="M110:N110">
    <cfRule type="cellIs" dxfId="165" priority="95" stopIfTrue="1" operator="lessThan">
      <formula>0</formula>
    </cfRule>
  </conditionalFormatting>
  <conditionalFormatting sqref="M98:N98">
    <cfRule type="cellIs" dxfId="164" priority="94" stopIfTrue="1" operator="lessThan">
      <formula>0</formula>
    </cfRule>
  </conditionalFormatting>
  <conditionalFormatting sqref="M83:N83">
    <cfRule type="cellIs" dxfId="163" priority="93" stopIfTrue="1" operator="lessThan">
      <formula>0</formula>
    </cfRule>
  </conditionalFormatting>
  <conditionalFormatting sqref="M71:N71">
    <cfRule type="cellIs" dxfId="162" priority="92" stopIfTrue="1" operator="lessThan">
      <formula>0</formula>
    </cfRule>
  </conditionalFormatting>
  <conditionalFormatting sqref="M56:N56">
    <cfRule type="cellIs" dxfId="161" priority="91" stopIfTrue="1" operator="lessThan">
      <formula>0</formula>
    </cfRule>
  </conditionalFormatting>
  <conditionalFormatting sqref="M38:N38">
    <cfRule type="cellIs" dxfId="160" priority="90" stopIfTrue="1" operator="lessThan">
      <formula>0</formula>
    </cfRule>
  </conditionalFormatting>
  <conditionalFormatting sqref="M36:N36">
    <cfRule type="cellIs" dxfId="159" priority="89" stopIfTrue="1" operator="lessThan">
      <formula>0</formula>
    </cfRule>
  </conditionalFormatting>
  <conditionalFormatting sqref="M21:N21">
    <cfRule type="cellIs" dxfId="158" priority="88" stopIfTrue="1" operator="lessThan">
      <formula>0</formula>
    </cfRule>
  </conditionalFormatting>
  <conditionalFormatting sqref="M204:N204">
    <cfRule type="cellIs" dxfId="157" priority="87" stopIfTrue="1" operator="lessThan">
      <formula>0</formula>
    </cfRule>
  </conditionalFormatting>
  <conditionalFormatting sqref="M206:N206">
    <cfRule type="cellIs" dxfId="156" priority="86" stopIfTrue="1" operator="lessThan">
      <formula>0</formula>
    </cfRule>
  </conditionalFormatting>
  <conditionalFormatting sqref="M207:N207">
    <cfRule type="cellIs" dxfId="155" priority="85" stopIfTrue="1" operator="lessThan">
      <formula>0</formula>
    </cfRule>
  </conditionalFormatting>
  <conditionalFormatting sqref="M224:N224">
    <cfRule type="cellIs" dxfId="154" priority="84" stopIfTrue="1" operator="lessThan">
      <formula>0</formula>
    </cfRule>
  </conditionalFormatting>
  <conditionalFormatting sqref="M241:N241">
    <cfRule type="cellIs" dxfId="153" priority="83" stopIfTrue="1" operator="lessThan">
      <formula>0</formula>
    </cfRule>
  </conditionalFormatting>
  <conditionalFormatting sqref="M255:N255">
    <cfRule type="cellIs" dxfId="152" priority="82" stopIfTrue="1" operator="lessThan">
      <formula>0</formula>
    </cfRule>
  </conditionalFormatting>
  <conditionalFormatting sqref="M290:N290">
    <cfRule type="cellIs" dxfId="151" priority="81" stopIfTrue="1" operator="lessThan">
      <formula>0</formula>
    </cfRule>
  </conditionalFormatting>
  <conditionalFormatting sqref="M152:N152">
    <cfRule type="cellIs" dxfId="150" priority="80" stopIfTrue="1" operator="lessThan">
      <formula>0</formula>
    </cfRule>
  </conditionalFormatting>
  <conditionalFormatting sqref="M271:N271">
    <cfRule type="cellIs" dxfId="149" priority="79" stopIfTrue="1" operator="lessThan">
      <formula>0</formula>
    </cfRule>
  </conditionalFormatting>
  <conditionalFormatting sqref="M445:N445 M446:M449">
    <cfRule type="cellIs" dxfId="148" priority="78" stopIfTrue="1" operator="lessThan">
      <formula>0</formula>
    </cfRule>
  </conditionalFormatting>
  <conditionalFormatting sqref="N446">
    <cfRule type="cellIs" dxfId="147" priority="77" stopIfTrue="1" operator="lessThan">
      <formula>0</formula>
    </cfRule>
  </conditionalFormatting>
  <conditionalFormatting sqref="N447">
    <cfRule type="cellIs" dxfId="146" priority="76" stopIfTrue="1" operator="lessThan">
      <formula>0</formula>
    </cfRule>
  </conditionalFormatting>
  <conditionalFormatting sqref="N448">
    <cfRule type="cellIs" dxfId="145" priority="75" stopIfTrue="1" operator="lessThan">
      <formula>0</formula>
    </cfRule>
  </conditionalFormatting>
  <conditionalFormatting sqref="M91:N91">
    <cfRule type="cellIs" dxfId="144" priority="74" stopIfTrue="1" operator="lessThan">
      <formula>0</formula>
    </cfRule>
  </conditionalFormatting>
  <conditionalFormatting sqref="M68:N69">
    <cfRule type="cellIs" dxfId="143" priority="73" stopIfTrue="1" operator="lessThan">
      <formula>0</formula>
    </cfRule>
  </conditionalFormatting>
  <conditionalFormatting sqref="M19:N20">
    <cfRule type="cellIs" dxfId="142" priority="72" stopIfTrue="1" operator="lessThan">
      <formula>0</formula>
    </cfRule>
  </conditionalFormatting>
  <conditionalFormatting sqref="O59:O72 O86:O99 O101:O111 O113:O120 O122:O128 O130:O165 O167:O171 O175:O178 O180 O184:O191 O197:O200 O202:O209 O213:O216 O193 O222:O227 O233:O238 O240:O243 O254:O259 O281:O283 O444:O452 O466:O731 O44:O57 O74:O84">
    <cfRule type="cellIs" dxfId="141" priority="71" stopIfTrue="1" operator="lessThan">
      <formula>0</formula>
    </cfRule>
  </conditionalFormatting>
  <conditionalFormatting sqref="O58">
    <cfRule type="cellIs" dxfId="140" priority="69" stopIfTrue="1" operator="lessThan">
      <formula>0</formula>
    </cfRule>
  </conditionalFormatting>
  <conditionalFormatting sqref="O42:Q42">
    <cfRule type="cellIs" dxfId="139" priority="64" stopIfTrue="1" operator="lessThan">
      <formula>0</formula>
    </cfRule>
  </conditionalFormatting>
  <conditionalFormatting sqref="O41:Q41">
    <cfRule type="cellIs" dxfId="138" priority="63" stopIfTrue="1" operator="lessThan">
      <formula>0</formula>
    </cfRule>
  </conditionalFormatting>
  <conditionalFormatting sqref="P58:Q58">
    <cfRule type="cellIs" dxfId="137" priority="62" stopIfTrue="1" operator="lessThan">
      <formula>0</formula>
    </cfRule>
  </conditionalFormatting>
  <conditionalFormatting sqref="O73:Q73">
    <cfRule type="cellIs" dxfId="136" priority="61" stopIfTrue="1" operator="lessThan">
      <formula>0</formula>
    </cfRule>
  </conditionalFormatting>
  <conditionalFormatting sqref="O85:Q85">
    <cfRule type="cellIs" dxfId="135" priority="60" stopIfTrue="1" operator="lessThan">
      <formula>0</formula>
    </cfRule>
  </conditionalFormatting>
  <conditionalFormatting sqref="O100:Q100">
    <cfRule type="cellIs" dxfId="134" priority="59" stopIfTrue="1" operator="lessThan">
      <formula>0</formula>
    </cfRule>
  </conditionalFormatting>
  <conditionalFormatting sqref="O112:Q112">
    <cfRule type="cellIs" dxfId="133" priority="58" stopIfTrue="1" operator="lessThan">
      <formula>0</formula>
    </cfRule>
  </conditionalFormatting>
  <conditionalFormatting sqref="O121:Q121">
    <cfRule type="cellIs" dxfId="132" priority="57" stopIfTrue="1" operator="lessThan">
      <formula>0</formula>
    </cfRule>
  </conditionalFormatting>
  <conditionalFormatting sqref="O129:Q129">
    <cfRule type="cellIs" dxfId="131" priority="56" stopIfTrue="1" operator="lessThan">
      <formula>0</formula>
    </cfRule>
  </conditionalFormatting>
  <conditionalFormatting sqref="O166:Q166">
    <cfRule type="cellIs" dxfId="130" priority="55" stopIfTrue="1" operator="lessThan">
      <formula>0</formula>
    </cfRule>
  </conditionalFormatting>
  <conditionalFormatting sqref="P173:Q173">
    <cfRule type="cellIs" dxfId="129" priority="54" stopIfTrue="1" operator="lessThan">
      <formula>0</formula>
    </cfRule>
  </conditionalFormatting>
  <conditionalFormatting sqref="O179">
    <cfRule type="cellIs" dxfId="128" priority="53" stopIfTrue="1" operator="lessThan">
      <formula>0</formula>
    </cfRule>
  </conditionalFormatting>
  <conditionalFormatting sqref="O173">
    <cfRule type="cellIs" dxfId="127" priority="52" stopIfTrue="1" operator="lessThan">
      <formula>0</formula>
    </cfRule>
  </conditionalFormatting>
  <conditionalFormatting sqref="O172">
    <cfRule type="cellIs" dxfId="126" priority="48" stopIfTrue="1" operator="lessThan">
      <formula>0</formula>
    </cfRule>
  </conditionalFormatting>
  <conditionalFormatting sqref="M239:N239">
    <cfRule type="cellIs" dxfId="125" priority="19" stopIfTrue="1" operator="lessThan">
      <formula>0</formula>
    </cfRule>
  </conditionalFormatting>
  <conditionalFormatting sqref="P172:Q172">
    <cfRule type="cellIs" dxfId="124" priority="46" stopIfTrue="1" operator="lessThan">
      <formula>0</formula>
    </cfRule>
  </conditionalFormatting>
  <conditionalFormatting sqref="R174:Y174">
    <cfRule type="cellIs" dxfId="123" priority="45" stopIfTrue="1" operator="lessThan">
      <formula>0</formula>
    </cfRule>
  </conditionalFormatting>
  <conditionalFormatting sqref="O181">
    <cfRule type="cellIs" dxfId="122" priority="44" stopIfTrue="1" operator="lessThan">
      <formula>0</formula>
    </cfRule>
  </conditionalFormatting>
  <conditionalFormatting sqref="O182">
    <cfRule type="cellIs" dxfId="121" priority="43" stopIfTrue="1" operator="lessThan">
      <formula>0</formula>
    </cfRule>
  </conditionalFormatting>
  <conditionalFormatting sqref="O183:Q183">
    <cfRule type="cellIs" dxfId="120" priority="6" stopIfTrue="1" operator="lessThan">
      <formula>0</formula>
    </cfRule>
  </conditionalFormatting>
  <conditionalFormatting sqref="O194">
    <cfRule type="cellIs" dxfId="119" priority="40" stopIfTrue="1" operator="lessThan">
      <formula>0</formula>
    </cfRule>
  </conditionalFormatting>
  <conditionalFormatting sqref="O196:Q196">
    <cfRule type="cellIs" dxfId="118" priority="38" stopIfTrue="1" operator="lessThan">
      <formula>0</formula>
    </cfRule>
  </conditionalFormatting>
  <conditionalFormatting sqref="O195:Q195">
    <cfRule type="cellIs" dxfId="117" priority="37" stopIfTrue="1" operator="lessThan">
      <formula>0</formula>
    </cfRule>
  </conditionalFormatting>
  <conditionalFormatting sqref="O201">
    <cfRule type="cellIs" dxfId="116" priority="36" stopIfTrue="1" operator="lessThan">
      <formula>0</formula>
    </cfRule>
  </conditionalFormatting>
  <conditionalFormatting sqref="O210:O212">
    <cfRule type="cellIs" dxfId="115" priority="35" stopIfTrue="1" operator="lessThan">
      <formula>0</formula>
    </cfRule>
  </conditionalFormatting>
  <conditionalFormatting sqref="O192">
    <cfRule type="cellIs" dxfId="114" priority="34" stopIfTrue="1" operator="lessThan">
      <formula>0</formula>
    </cfRule>
  </conditionalFormatting>
  <conditionalFormatting sqref="O174:Q174">
    <cfRule type="cellIs" dxfId="113" priority="33" stopIfTrue="1" operator="lessThan">
      <formula>0</formula>
    </cfRule>
  </conditionalFormatting>
  <conditionalFormatting sqref="O219:Q219 O221:Q221">
    <cfRule type="cellIs" dxfId="112" priority="32" stopIfTrue="1" operator="lessThan">
      <formula>0</formula>
    </cfRule>
  </conditionalFormatting>
  <conditionalFormatting sqref="O217:Q218 O220:Q220">
    <cfRule type="cellIs" dxfId="111" priority="31" stopIfTrue="1" operator="lessThan">
      <formula>0</formula>
    </cfRule>
  </conditionalFormatting>
  <conditionalFormatting sqref="O228:O230">
    <cfRule type="cellIs" dxfId="110" priority="30" stopIfTrue="1" operator="lessThan">
      <formula>0</formula>
    </cfRule>
  </conditionalFormatting>
  <conditionalFormatting sqref="O232:Q232">
    <cfRule type="cellIs" dxfId="109" priority="29" stopIfTrue="1" operator="lessThan">
      <formula>0</formula>
    </cfRule>
  </conditionalFormatting>
  <conditionalFormatting sqref="O231:Q231">
    <cfRule type="cellIs" dxfId="108" priority="28" stopIfTrue="1" operator="lessThan">
      <formula>0</formula>
    </cfRule>
  </conditionalFormatting>
  <conditionalFormatting sqref="O239:Q239">
    <cfRule type="cellIs" dxfId="107" priority="27" stopIfTrue="1" operator="lessThan">
      <formula>0</formula>
    </cfRule>
  </conditionalFormatting>
  <conditionalFormatting sqref="O244:O253">
    <cfRule type="cellIs" dxfId="106" priority="26" stopIfTrue="1" operator="lessThan">
      <formula>0</formula>
    </cfRule>
  </conditionalFormatting>
  <conditionalFormatting sqref="O270:O280 O260 O265:O268">
    <cfRule type="cellIs" dxfId="105" priority="25" stopIfTrue="1" operator="lessThan">
      <formula>0</formula>
    </cfRule>
  </conditionalFormatting>
  <conditionalFormatting sqref="O269">
    <cfRule type="cellIs" dxfId="104" priority="23" stopIfTrue="1" operator="lessThan">
      <formula>0</formula>
    </cfRule>
  </conditionalFormatting>
  <conditionalFormatting sqref="O284:O295">
    <cfRule type="cellIs" dxfId="103" priority="22" stopIfTrue="1" operator="lessThan">
      <formula>0</formula>
    </cfRule>
  </conditionalFormatting>
  <conditionalFormatting sqref="O297:Q299">
    <cfRule type="cellIs" dxfId="102" priority="21" stopIfTrue="1" operator="lessThan">
      <formula>0</formula>
    </cfRule>
  </conditionalFormatting>
  <conditionalFormatting sqref="O296:Q296">
    <cfRule type="cellIs" dxfId="101" priority="20" stopIfTrue="1" operator="lessThan">
      <formula>0</formula>
    </cfRule>
  </conditionalFormatting>
  <conditionalFormatting sqref="O264:Q264 O262:Q262">
    <cfRule type="cellIs" dxfId="100" priority="18" stopIfTrue="1" operator="lessThan">
      <formula>0</formula>
    </cfRule>
  </conditionalFormatting>
  <conditionalFormatting sqref="O261:Q261 O263:Q263">
    <cfRule type="cellIs" dxfId="99" priority="17" stopIfTrue="1" operator="lessThan">
      <formula>0</formula>
    </cfRule>
  </conditionalFormatting>
  <conditionalFormatting sqref="M264:N264 M262:N262">
    <cfRule type="cellIs" dxfId="98" priority="16" stopIfTrue="1" operator="lessThan">
      <formula>0</formula>
    </cfRule>
  </conditionalFormatting>
  <conditionalFormatting sqref="M261:N261 M263:N263">
    <cfRule type="cellIs" dxfId="97" priority="15" stopIfTrue="1" operator="lessThan">
      <formula>0</formula>
    </cfRule>
  </conditionalFormatting>
  <conditionalFormatting sqref="M297:N299 M295:N295">
    <cfRule type="cellIs" dxfId="96" priority="14" stopIfTrue="1" operator="lessThan">
      <formula>0</formula>
    </cfRule>
  </conditionalFormatting>
  <conditionalFormatting sqref="M294:N294 M296:N296">
    <cfRule type="cellIs" dxfId="95" priority="13" stopIfTrue="1" operator="lessThan">
      <formula>0</formula>
    </cfRule>
  </conditionalFormatting>
  <conditionalFormatting sqref="O459">
    <cfRule type="cellIs" dxfId="94" priority="7" stopIfTrue="1" operator="lessThan">
      <formula>0</formula>
    </cfRule>
  </conditionalFormatting>
  <conditionalFormatting sqref="O443:Q443">
    <cfRule type="cellIs" dxfId="93" priority="10" stopIfTrue="1" operator="lessThan">
      <formula>0</formula>
    </cfRule>
  </conditionalFormatting>
  <conditionalFormatting sqref="O442:Q442">
    <cfRule type="cellIs" dxfId="92" priority="9" stopIfTrue="1" operator="lessThan">
      <formula>0</formula>
    </cfRule>
  </conditionalFormatting>
  <conditionalFormatting sqref="O453:O458 O460:O462 O465">
    <cfRule type="cellIs" dxfId="91" priority="8" stopIfTrue="1" operator="lessThan">
      <formula>0</formula>
    </cfRule>
  </conditionalFormatting>
  <conditionalFormatting sqref="P233">
    <cfRule type="cellIs" dxfId="90" priority="5" stopIfTrue="1" operator="lessThan">
      <formula>0</formula>
    </cfRule>
  </conditionalFormatting>
  <conditionalFormatting sqref="O43">
    <cfRule type="cellIs" dxfId="89" priority="4" stopIfTrue="1" operator="lessThan">
      <formula>0</formula>
    </cfRule>
  </conditionalFormatting>
  <conditionalFormatting sqref="M44:M45">
    <cfRule type="cellIs" dxfId="88" priority="3" stopIfTrue="1" operator="lessThan">
      <formula>0</formula>
    </cfRule>
  </conditionalFormatting>
  <conditionalFormatting sqref="M43">
    <cfRule type="cellIs" dxfId="87" priority="2" stopIfTrue="1" operator="lessThan">
      <formula>0</formula>
    </cfRule>
  </conditionalFormatting>
  <conditionalFormatting sqref="A302:A439">
    <cfRule type="duplicateValues" dxfId="86" priority="3149"/>
  </conditionalFormatting>
  <conditionalFormatting sqref="M108:M109 M102:M106">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5" scale="93" fitToHeight="0" orientation="portrait" r:id="rId1"/>
  <headerFooter>
    <oddFooter>&amp;L&amp;F&amp;CPage &amp;P of &amp;N&amp;RPrinted on &amp;D at &amp;T</oddFooter>
  </headerFooter>
  <ignoredErrors>
    <ignoredError sqref="O43" evalError="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1"/>
  <sheetViews>
    <sheetView zoomScale="130" zoomScaleNormal="130" workbookViewId="0">
      <selection activeCell="M9" sqref="M9"/>
    </sheetView>
  </sheetViews>
  <sheetFormatPr defaultColWidth="8.86328125" defaultRowHeight="14.25" x14ac:dyDescent="0.45"/>
  <cols>
    <col min="1" max="1" width="29.59765625" customWidth="1"/>
    <col min="2" max="2" width="0" hidden="1" customWidth="1"/>
    <col min="3" max="3" width="10.59765625" bestFit="1" customWidth="1"/>
    <col min="4" max="4" width="11.265625" bestFit="1" customWidth="1"/>
    <col min="5" max="5" width="10.59765625" bestFit="1" customWidth="1"/>
    <col min="6" max="6" width="11.265625" bestFit="1" customWidth="1"/>
    <col min="7" max="7" width="9.86328125" bestFit="1" customWidth="1"/>
    <col min="8" max="9" width="11.265625" customWidth="1"/>
    <col min="10" max="10" width="11.265625" bestFit="1" customWidth="1"/>
    <col min="12" max="12" width="14.86328125" bestFit="1" customWidth="1"/>
    <col min="13" max="14" width="10.59765625" bestFit="1" customWidth="1"/>
    <col min="15" max="15" width="11.265625" bestFit="1" customWidth="1"/>
    <col min="16" max="16" width="15.3984375" customWidth="1"/>
    <col min="17" max="17" width="9.73046875" bestFit="1" customWidth="1"/>
    <col min="18" max="18" width="11.1328125" bestFit="1" customWidth="1"/>
  </cols>
  <sheetData>
    <row r="1" spans="1:12" ht="25.5" x14ac:dyDescent="0.45">
      <c r="A1" s="1374" t="s">
        <v>987</v>
      </c>
      <c r="B1" s="1375"/>
      <c r="C1" s="1375"/>
      <c r="D1" s="1375"/>
      <c r="E1" s="1375"/>
      <c r="F1" s="1375"/>
      <c r="G1" s="1309"/>
      <c r="H1" s="1309"/>
      <c r="I1" s="1309"/>
    </row>
    <row r="2" spans="1:12" ht="14.65" thickBot="1" x14ac:dyDescent="0.5"/>
    <row r="3" spans="1:12" x14ac:dyDescent="0.45">
      <c r="A3" s="201" t="s">
        <v>988</v>
      </c>
      <c r="B3" s="202"/>
      <c r="C3" s="202"/>
      <c r="D3" s="202"/>
      <c r="E3" s="202"/>
      <c r="F3" s="202"/>
      <c r="G3" s="202"/>
      <c r="H3" s="202"/>
      <c r="I3" s="202"/>
      <c r="J3" s="202"/>
      <c r="K3" s="202"/>
      <c r="L3" s="203"/>
    </row>
    <row r="4" spans="1:12" ht="14.65" thickBot="1" x14ac:dyDescent="0.5">
      <c r="A4" s="204"/>
      <c r="B4" s="205"/>
      <c r="C4" s="205"/>
      <c r="D4" s="205"/>
      <c r="E4" s="205"/>
      <c r="F4" s="205"/>
      <c r="G4" s="205"/>
      <c r="H4" s="205"/>
      <c r="I4" s="205"/>
      <c r="J4" s="205"/>
      <c r="K4" s="205"/>
      <c r="L4" s="206"/>
    </row>
    <row r="5" spans="1:12" x14ac:dyDescent="0.45">
      <c r="A5" s="207"/>
    </row>
    <row r="6" spans="1:12" x14ac:dyDescent="0.45">
      <c r="A6" s="208" t="s">
        <v>989</v>
      </c>
      <c r="B6" s="209"/>
      <c r="C6" s="209"/>
    </row>
    <row r="7" spans="1:12" x14ac:dyDescent="0.45">
      <c r="A7" s="209" t="s">
        <v>990</v>
      </c>
      <c r="B7" s="209"/>
      <c r="C7" s="209"/>
    </row>
    <row r="8" spans="1:12" ht="14.65" thickBot="1" x14ac:dyDescent="0.5"/>
    <row r="9" spans="1:12" x14ac:dyDescent="0.45">
      <c r="A9" s="379"/>
      <c r="C9" s="290" t="s">
        <v>991</v>
      </c>
      <c r="D9" s="290" t="s">
        <v>991</v>
      </c>
      <c r="E9" s="290" t="s">
        <v>991</v>
      </c>
      <c r="F9" s="528" t="s">
        <v>991</v>
      </c>
      <c r="G9" s="1301" t="s">
        <v>991</v>
      </c>
      <c r="H9" s="1303" t="s">
        <v>992</v>
      </c>
      <c r="I9" s="423" t="s">
        <v>993</v>
      </c>
      <c r="J9" s="225" t="s">
        <v>994</v>
      </c>
    </row>
    <row r="10" spans="1:12" ht="14.65" thickBot="1" x14ac:dyDescent="0.5">
      <c r="A10" s="380" t="s">
        <v>10</v>
      </c>
      <c r="C10" s="285" t="s">
        <v>995</v>
      </c>
      <c r="D10" s="285" t="s">
        <v>996</v>
      </c>
      <c r="E10" s="377" t="s">
        <v>997</v>
      </c>
      <c r="F10" s="529" t="s">
        <v>998</v>
      </c>
      <c r="G10" s="1302" t="s">
        <v>999</v>
      </c>
      <c r="H10" s="1304" t="s">
        <v>986</v>
      </c>
      <c r="I10" s="424" t="s">
        <v>985</v>
      </c>
      <c r="J10" s="226" t="s">
        <v>1000</v>
      </c>
      <c r="L10" s="432"/>
    </row>
    <row r="11" spans="1:12" x14ac:dyDescent="0.45">
      <c r="A11" s="381" t="s">
        <v>1001</v>
      </c>
      <c r="B11" s="371"/>
      <c r="C11" s="378">
        <v>103533</v>
      </c>
      <c r="D11" s="375">
        <v>103262</v>
      </c>
      <c r="E11" s="375">
        <v>-205266</v>
      </c>
      <c r="F11" s="375">
        <v>2486</v>
      </c>
      <c r="G11" s="375">
        <v>230387</v>
      </c>
      <c r="H11" s="375">
        <f>+'BUDGET 2021-2022- Detail'!I174</f>
        <v>49218.89000000013</v>
      </c>
      <c r="I11" s="375">
        <f>+'BUDGET 2021-2022- Detail'!M174</f>
        <v>41485.999999999767</v>
      </c>
      <c r="J11" s="372">
        <f>SUM(C11:I11)</f>
        <v>325106.8899999999</v>
      </c>
      <c r="L11" s="432"/>
    </row>
    <row r="12" spans="1:12" x14ac:dyDescent="0.45">
      <c r="A12" s="381" t="s">
        <v>615</v>
      </c>
      <c r="B12" s="371"/>
      <c r="C12" s="376">
        <v>-448</v>
      </c>
      <c r="D12" s="375">
        <v>27497</v>
      </c>
      <c r="E12" s="375">
        <v>-52596</v>
      </c>
      <c r="F12" s="375">
        <v>1777</v>
      </c>
      <c r="G12" s="375">
        <v>7349</v>
      </c>
      <c r="H12" s="375">
        <f>+'BUDGET 2021-2022- Detail'!I246</f>
        <v>50630</v>
      </c>
      <c r="I12" s="375">
        <f>+'BUDGET 2021-2022- Detail'!M246</f>
        <v>-51385</v>
      </c>
      <c r="J12" s="372">
        <f t="shared" ref="J12:J15" si="0">SUM(C12:I12)</f>
        <v>-17176</v>
      </c>
    </row>
    <row r="13" spans="1:12" x14ac:dyDescent="0.45">
      <c r="A13" s="381" t="s">
        <v>611</v>
      </c>
      <c r="B13" s="371"/>
      <c r="C13" s="376">
        <v>26320</v>
      </c>
      <c r="D13" s="375">
        <v>18740</v>
      </c>
      <c r="E13" s="375">
        <v>-15279</v>
      </c>
      <c r="F13" s="375">
        <v>-32543</v>
      </c>
      <c r="G13" s="375">
        <v>12099</v>
      </c>
      <c r="H13" s="375">
        <f>+'BUDGET 2021-2022- Detail'!I212</f>
        <v>11231.420000000013</v>
      </c>
      <c r="I13" s="375">
        <f>+'BUDGET 2021-2022- Detail'!M212</f>
        <v>3214</v>
      </c>
      <c r="J13" s="372">
        <f t="shared" si="0"/>
        <v>23782.420000000013</v>
      </c>
    </row>
    <row r="14" spans="1:12" x14ac:dyDescent="0.45">
      <c r="A14" s="381" t="s">
        <v>1002</v>
      </c>
      <c r="B14" s="371"/>
      <c r="C14" s="376">
        <v>-1713</v>
      </c>
      <c r="D14" s="375">
        <v>17617</v>
      </c>
      <c r="E14" s="375">
        <v>2694</v>
      </c>
      <c r="F14" s="375">
        <v>3046</v>
      </c>
      <c r="G14" s="375">
        <v>-3413</v>
      </c>
      <c r="H14" s="375">
        <f>+'BUDGET 2021-2022- Detail'!I280</f>
        <v>3229.25</v>
      </c>
      <c r="I14" s="375">
        <f>+'BUDGET 2021-2022- Detail'!M280</f>
        <v>44334</v>
      </c>
      <c r="J14" s="372">
        <f t="shared" si="0"/>
        <v>65794.25</v>
      </c>
    </row>
    <row r="15" spans="1:12" ht="14.65" thickBot="1" x14ac:dyDescent="0.5">
      <c r="A15" s="381" t="s">
        <v>619</v>
      </c>
      <c r="B15" s="371"/>
      <c r="C15" s="376">
        <v>27710</v>
      </c>
      <c r="D15" s="375">
        <v>-6206</v>
      </c>
      <c r="E15" s="375">
        <v>-78131</v>
      </c>
      <c r="F15" s="375">
        <v>-84390</v>
      </c>
      <c r="G15" s="375">
        <v>98560</v>
      </c>
      <c r="H15" s="375">
        <f>+'BUDGET 2021-2022- Detail'!I455</f>
        <v>141041.49</v>
      </c>
      <c r="I15" s="375">
        <f>+'BUDGET 2021-2022- Detail'!M455</f>
        <v>4466.890000000014</v>
      </c>
      <c r="J15" s="372">
        <f t="shared" si="0"/>
        <v>103051.38</v>
      </c>
    </row>
    <row r="16" spans="1:12" ht="14.65" thickBot="1" x14ac:dyDescent="0.5">
      <c r="A16" s="390" t="s">
        <v>654</v>
      </c>
      <c r="B16" s="425"/>
      <c r="C16" s="426">
        <f>SUM(C10:C15)</f>
        <v>155402</v>
      </c>
      <c r="D16" s="427">
        <f>SUM(D10:D15)</f>
        <v>160910</v>
      </c>
      <c r="E16" s="427">
        <f>SUM(E11:E15)</f>
        <v>-348578</v>
      </c>
      <c r="F16" s="427">
        <f>SUM(F11:F15)</f>
        <v>-109624</v>
      </c>
      <c r="G16" s="427">
        <f>SUM(G11:G15)</f>
        <v>344982</v>
      </c>
      <c r="H16" s="427">
        <f>SUM(H11:H15)</f>
        <v>255351.05000000013</v>
      </c>
      <c r="I16" s="427">
        <f>SUM(I11:I15)</f>
        <v>42115.889999999781</v>
      </c>
      <c r="J16" s="389">
        <f>SUM(C16:I16)</f>
        <v>500558.93999999994</v>
      </c>
    </row>
    <row r="17" spans="1:10" x14ac:dyDescent="0.45">
      <c r="A17" s="381" t="s">
        <v>1003</v>
      </c>
      <c r="B17" s="371"/>
      <c r="C17" s="376">
        <v>-4599</v>
      </c>
      <c r="D17" s="375">
        <v>-31091</v>
      </c>
      <c r="E17" s="375">
        <v>-15694</v>
      </c>
      <c r="F17" s="375">
        <v>0</v>
      </c>
      <c r="G17" s="1305">
        <v>250000</v>
      </c>
      <c r="H17" s="375"/>
      <c r="I17" s="375"/>
      <c r="J17" s="373"/>
    </row>
    <row r="18" spans="1:10" x14ac:dyDescent="0.45">
      <c r="A18" s="428" t="s">
        <v>654</v>
      </c>
      <c r="B18" s="429"/>
      <c r="C18" s="430">
        <f>+C17+C16</f>
        <v>150803</v>
      </c>
      <c r="D18" s="431">
        <f>+D17+D16</f>
        <v>129819</v>
      </c>
      <c r="E18" s="422">
        <f>+E17+E16</f>
        <v>-364272</v>
      </c>
      <c r="F18" s="422">
        <f>F16+E18</f>
        <v>-473896</v>
      </c>
      <c r="G18" s="422">
        <f>+F18+G16+G17</f>
        <v>121086</v>
      </c>
      <c r="H18" s="530">
        <f>+G18+H16</f>
        <v>376437.05000000016</v>
      </c>
      <c r="I18" s="530">
        <f>+H18+I16</f>
        <v>418552.93999999994</v>
      </c>
      <c r="J18" s="374">
        <f>I18</f>
        <v>418552.93999999994</v>
      </c>
    </row>
    <row r="20" spans="1:10" x14ac:dyDescent="0.45">
      <c r="I20" s="432"/>
    </row>
    <row r="21" spans="1:10" s="520" customFormat="1" x14ac:dyDescent="0.45">
      <c r="A21" s="1376"/>
      <c r="B21" s="1310"/>
      <c r="C21" s="1310"/>
      <c r="D21" s="1310"/>
      <c r="E21" s="1310"/>
      <c r="F21" s="517"/>
      <c r="G21" s="518"/>
      <c r="H21" s="518"/>
      <c r="I21" s="518"/>
      <c r="J21" s="519"/>
    </row>
    <row r="22" spans="1:10" s="520" customFormat="1" x14ac:dyDescent="0.45">
      <c r="A22" s="1376"/>
      <c r="B22" s="518"/>
      <c r="C22" s="518"/>
      <c r="D22" s="518"/>
      <c r="E22" s="518"/>
      <c r="F22" s="517"/>
      <c r="G22" s="518"/>
      <c r="H22" s="518"/>
      <c r="I22" s="518"/>
      <c r="J22" s="519"/>
    </row>
    <row r="23" spans="1:10" s="520" customFormat="1" x14ac:dyDescent="0.45">
      <c r="B23" s="521"/>
      <c r="C23" s="521"/>
      <c r="D23" s="521"/>
      <c r="E23" s="521"/>
      <c r="F23" s="521"/>
      <c r="G23" s="521"/>
      <c r="H23" s="521"/>
      <c r="I23" s="521"/>
      <c r="J23" s="522"/>
    </row>
    <row r="24" spans="1:10" s="520" customFormat="1" x14ac:dyDescent="0.45">
      <c r="B24" s="521"/>
      <c r="C24" s="521"/>
      <c r="D24" s="521"/>
      <c r="E24" s="521"/>
      <c r="F24" s="521"/>
      <c r="G24" s="521"/>
      <c r="H24" s="521"/>
      <c r="I24" s="521"/>
      <c r="J24" s="522"/>
    </row>
    <row r="25" spans="1:10" s="520" customFormat="1" x14ac:dyDescent="0.45">
      <c r="B25" s="521"/>
      <c r="C25" s="521"/>
      <c r="D25" s="521"/>
      <c r="E25" s="521"/>
      <c r="F25" s="521"/>
      <c r="G25" s="521"/>
      <c r="H25" s="521"/>
      <c r="I25" s="521"/>
      <c r="J25" s="522"/>
    </row>
    <row r="26" spans="1:10" s="520" customFormat="1" x14ac:dyDescent="0.45">
      <c r="B26" s="521"/>
      <c r="C26" s="521"/>
      <c r="D26" s="521"/>
      <c r="E26" s="521"/>
      <c r="F26" s="521"/>
      <c r="G26" s="521"/>
      <c r="H26" s="521"/>
      <c r="I26" s="521"/>
      <c r="J26" s="522"/>
    </row>
    <row r="27" spans="1:10" s="520" customFormat="1" x14ac:dyDescent="0.45">
      <c r="B27" s="521"/>
      <c r="C27" s="521"/>
      <c r="D27" s="521"/>
      <c r="E27" s="521"/>
      <c r="F27" s="521"/>
      <c r="G27" s="521"/>
      <c r="H27" s="521"/>
      <c r="I27" s="521"/>
      <c r="J27" s="522"/>
    </row>
    <row r="28" spans="1:10" s="520" customFormat="1" x14ac:dyDescent="0.45">
      <c r="A28" s="523"/>
      <c r="B28" s="524"/>
      <c r="C28" s="525"/>
      <c r="D28" s="524"/>
      <c r="E28" s="526"/>
      <c r="F28" s="526"/>
      <c r="G28" s="524"/>
      <c r="H28" s="524"/>
      <c r="I28" s="524"/>
      <c r="J28" s="522"/>
    </row>
    <row r="29" spans="1:10" s="520" customFormat="1" x14ac:dyDescent="0.45">
      <c r="B29" s="521"/>
      <c r="C29" s="521"/>
      <c r="D29" s="521"/>
      <c r="E29" s="521"/>
      <c r="F29" s="521"/>
      <c r="G29" s="521"/>
      <c r="H29" s="521"/>
      <c r="I29" s="521"/>
      <c r="J29" s="527"/>
    </row>
    <row r="30" spans="1:10" s="520" customFormat="1" x14ac:dyDescent="0.45">
      <c r="C30" s="527"/>
    </row>
    <row r="31" spans="1:10" s="520" customFormat="1" x14ac:dyDescent="0.45"/>
  </sheetData>
  <mergeCells count="2">
    <mergeCell ref="A1:F1"/>
    <mergeCell ref="A21:A22"/>
  </mergeCells>
  <conditionalFormatting sqref="F9:F10">
    <cfRule type="cellIs" dxfId="85" priority="9" stopIfTrue="1" operator="lessThan">
      <formula>0</formula>
    </cfRule>
  </conditionalFormatting>
  <conditionalFormatting sqref="F18">
    <cfRule type="cellIs" dxfId="84" priority="8" stopIfTrue="1" operator="lessThan">
      <formula>0</formula>
    </cfRule>
  </conditionalFormatting>
  <conditionalFormatting sqref="F21:F22">
    <cfRule type="cellIs" dxfId="83" priority="7" stopIfTrue="1" operator="lessThan">
      <formula>0</formula>
    </cfRule>
  </conditionalFormatting>
  <conditionalFormatting sqref="G18">
    <cfRule type="cellIs" dxfId="82" priority="4" stopIfTrue="1" operator="lessThan">
      <formula>0</formula>
    </cfRule>
  </conditionalFormatting>
  <conditionalFormatting sqref="G10">
    <cfRule type="cellIs" dxfId="81" priority="3" stopIfTrue="1" operator="lessThan">
      <formula>0</formula>
    </cfRule>
  </conditionalFormatting>
  <conditionalFormatting sqref="G9">
    <cfRule type="cellIs" dxfId="80" priority="2" stopIfTrue="1" operator="lessThan">
      <formula>0</formula>
    </cfRule>
  </conditionalFormatting>
  <conditionalFormatting sqref="E18">
    <cfRule type="cellIs" dxfId="79" priority="1" stopIfTrue="1" operator="lessThan">
      <formula>0</formula>
    </cfRule>
  </conditionalFormatting>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2F2F2"/>
  </sheetPr>
  <dimension ref="A1:C24"/>
  <sheetViews>
    <sheetView workbookViewId="0">
      <selection activeCell="A2" sqref="A2"/>
    </sheetView>
  </sheetViews>
  <sheetFormatPr defaultColWidth="15.1328125" defaultRowHeight="14.25" x14ac:dyDescent="0.45"/>
  <cols>
    <col min="1" max="1" width="35.59765625" style="391" customWidth="1"/>
    <col min="2" max="2" width="15.1328125" style="421"/>
    <col min="3" max="3" width="63.265625" style="391" customWidth="1"/>
    <col min="4" max="16384" width="15.1328125" style="391"/>
  </cols>
  <sheetData>
    <row r="1" spans="1:3" ht="27" customHeight="1" x14ac:dyDescent="0.45">
      <c r="A1" s="469" t="s">
        <v>1011</v>
      </c>
      <c r="B1" s="470"/>
      <c r="C1" s="471"/>
    </row>
    <row r="2" spans="1:3" x14ac:dyDescent="0.45">
      <c r="A2" s="392"/>
      <c r="B2" s="393"/>
      <c r="C2" s="394"/>
    </row>
    <row r="3" spans="1:3" x14ac:dyDescent="0.45">
      <c r="A3" s="395" t="s">
        <v>1012</v>
      </c>
      <c r="B3" s="585" t="s">
        <v>999</v>
      </c>
      <c r="C3" s="397"/>
    </row>
    <row r="4" spans="1:3" ht="14.65" thickBot="1" x14ac:dyDescent="0.5">
      <c r="A4" s="392"/>
      <c r="B4" s="398"/>
      <c r="C4" s="394"/>
    </row>
    <row r="5" spans="1:3" ht="14.65" thickBot="1" x14ac:dyDescent="0.5">
      <c r="A5" s="399" t="s">
        <v>1013</v>
      </c>
      <c r="B5" s="400"/>
      <c r="C5" s="401"/>
    </row>
    <row r="6" spans="1:3" x14ac:dyDescent="0.45">
      <c r="A6" s="402" t="s">
        <v>1014</v>
      </c>
      <c r="B6" s="403">
        <v>11103</v>
      </c>
      <c r="C6" s="404"/>
    </row>
    <row r="7" spans="1:3" ht="14.65" thickBot="1" x14ac:dyDescent="0.5">
      <c r="A7" s="404" t="s">
        <v>1015</v>
      </c>
      <c r="B7" s="405">
        <v>10454.81</v>
      </c>
      <c r="C7" s="406"/>
    </row>
    <row r="8" spans="1:3" x14ac:dyDescent="0.45">
      <c r="A8" s="407" t="s">
        <v>654</v>
      </c>
      <c r="B8" s="408">
        <f>SUM(B6:B7)</f>
        <v>21557.809999999998</v>
      </c>
      <c r="C8" s="402"/>
    </row>
    <row r="9" spans="1:3" x14ac:dyDescent="0.45">
      <c r="A9" s="409"/>
      <c r="B9" s="408"/>
      <c r="C9" s="404"/>
    </row>
    <row r="10" spans="1:3" ht="14.65" thickBot="1" x14ac:dyDescent="0.5">
      <c r="A10" s="395" t="s">
        <v>616</v>
      </c>
      <c r="B10" s="396"/>
      <c r="C10" s="397"/>
    </row>
    <row r="11" spans="1:3" ht="14.65" thickBot="1" x14ac:dyDescent="0.5">
      <c r="A11" s="399" t="s">
        <v>1016</v>
      </c>
      <c r="B11" s="410"/>
      <c r="C11" s="411"/>
    </row>
    <row r="12" spans="1:3" x14ac:dyDescent="0.45">
      <c r="A12" s="402" t="s">
        <v>1017</v>
      </c>
      <c r="B12" s="403" t="e">
        <f>1200+#REF!</f>
        <v>#REF!</v>
      </c>
      <c r="C12" s="404" t="s">
        <v>1018</v>
      </c>
    </row>
    <row r="13" spans="1:3" x14ac:dyDescent="0.45">
      <c r="A13" s="404" t="s">
        <v>1019</v>
      </c>
      <c r="B13" s="403">
        <v>2000</v>
      </c>
      <c r="C13" s="404" t="s">
        <v>1020</v>
      </c>
    </row>
    <row r="14" spans="1:3" ht="14.65" thickBot="1" x14ac:dyDescent="0.5">
      <c r="A14" s="412" t="s">
        <v>1021</v>
      </c>
      <c r="B14" s="413">
        <v>6353</v>
      </c>
      <c r="C14" s="404" t="s">
        <v>1022</v>
      </c>
    </row>
    <row r="15" spans="1:3" x14ac:dyDescent="0.45">
      <c r="A15" s="409" t="s">
        <v>654</v>
      </c>
      <c r="B15" s="414" t="e">
        <f>SUM(B12:B14)</f>
        <v>#REF!</v>
      </c>
      <c r="C15" s="402"/>
    </row>
    <row r="16" spans="1:3" ht="14.65" thickBot="1" x14ac:dyDescent="0.5">
      <c r="A16" s="404"/>
      <c r="B16" s="403"/>
      <c r="C16" s="404"/>
    </row>
    <row r="17" spans="1:3" ht="14.65" thickBot="1" x14ac:dyDescent="0.5">
      <c r="A17" s="399" t="s">
        <v>1023</v>
      </c>
      <c r="B17" s="410"/>
      <c r="C17" s="411"/>
    </row>
    <row r="18" spans="1:3" x14ac:dyDescent="0.45">
      <c r="A18" s="404" t="s">
        <v>1024</v>
      </c>
      <c r="B18" s="403">
        <v>500</v>
      </c>
      <c r="C18" s="404"/>
    </row>
    <row r="19" spans="1:3" x14ac:dyDescent="0.45">
      <c r="A19" s="406" t="s">
        <v>1025</v>
      </c>
      <c r="B19" s="415">
        <v>500</v>
      </c>
      <c r="C19" s="416"/>
    </row>
    <row r="20" spans="1:3" ht="14.65" thickBot="1" x14ac:dyDescent="0.5">
      <c r="A20" s="406" t="s">
        <v>1026</v>
      </c>
      <c r="B20" s="405">
        <v>500</v>
      </c>
      <c r="C20" s="417"/>
    </row>
    <row r="21" spans="1:3" x14ac:dyDescent="0.45">
      <c r="A21" s="407" t="s">
        <v>654</v>
      </c>
      <c r="B21" s="414">
        <f>SUM(B18:B20)</f>
        <v>1500</v>
      </c>
      <c r="C21" s="402"/>
    </row>
    <row r="22" spans="1:3" ht="14.65" thickBot="1" x14ac:dyDescent="0.5">
      <c r="A22" s="409"/>
      <c r="B22" s="408"/>
      <c r="C22" s="404"/>
    </row>
    <row r="23" spans="1:3" ht="15.4" thickBot="1" x14ac:dyDescent="0.5">
      <c r="A23" s="418"/>
      <c r="B23" s="419" t="e">
        <f>B15+B21</f>
        <v>#REF!</v>
      </c>
      <c r="C23" s="420"/>
    </row>
    <row r="24" spans="1:3" x14ac:dyDescent="0.45">
      <c r="A24" s="391" t="s">
        <v>1027</v>
      </c>
      <c r="B24" s="421" t="e">
        <f>B8-B23</f>
        <v>#REF!</v>
      </c>
    </row>
  </sheetData>
  <conditionalFormatting sqref="C2:C9 B2:B5 B12:B14 A2:A9 A11:A14 C11:C14 A18:C19 A16:C16 A22 B22:C23 A20">
    <cfRule type="cellIs" dxfId="78" priority="12" stopIfTrue="1" operator="lessThan">
      <formula>0</formula>
    </cfRule>
  </conditionalFormatting>
  <conditionalFormatting sqref="B6:B9">
    <cfRule type="cellIs" dxfId="77" priority="11" stopIfTrue="1" operator="lessThan">
      <formula>0</formula>
    </cfRule>
  </conditionalFormatting>
  <conditionalFormatting sqref="B11">
    <cfRule type="cellIs" dxfId="76" priority="10" stopIfTrue="1" operator="lessThan">
      <formula>0</formula>
    </cfRule>
  </conditionalFormatting>
  <conditionalFormatting sqref="A10:C10">
    <cfRule type="cellIs" dxfId="75" priority="9" stopIfTrue="1" operator="lessThan">
      <formula>0</formula>
    </cfRule>
  </conditionalFormatting>
  <conditionalFormatting sqref="A17 C17">
    <cfRule type="cellIs" dxfId="74" priority="8" stopIfTrue="1" operator="lessThan">
      <formula>0</formula>
    </cfRule>
  </conditionalFormatting>
  <conditionalFormatting sqref="B17">
    <cfRule type="cellIs" dxfId="73" priority="7" stopIfTrue="1" operator="lessThan">
      <formula>0</formula>
    </cfRule>
  </conditionalFormatting>
  <conditionalFormatting sqref="C15 A15">
    <cfRule type="cellIs" dxfId="72" priority="6" stopIfTrue="1" operator="lessThan">
      <formula>0</formula>
    </cfRule>
  </conditionalFormatting>
  <conditionalFormatting sqref="B15">
    <cfRule type="cellIs" dxfId="71" priority="5" stopIfTrue="1" operator="lessThan">
      <formula>0</formula>
    </cfRule>
  </conditionalFormatting>
  <conditionalFormatting sqref="A21">
    <cfRule type="cellIs" dxfId="70" priority="4" stopIfTrue="1" operator="lessThan">
      <formula>0</formula>
    </cfRule>
  </conditionalFormatting>
  <conditionalFormatting sqref="C21">
    <cfRule type="cellIs" dxfId="69" priority="3" stopIfTrue="1" operator="lessThan">
      <formula>0</formula>
    </cfRule>
  </conditionalFormatting>
  <conditionalFormatting sqref="B21">
    <cfRule type="cellIs" dxfId="68" priority="2" stopIfTrue="1" operator="lessThan">
      <formula>0</formula>
    </cfRule>
  </conditionalFormatting>
  <conditionalFormatting sqref="B20:C20">
    <cfRule type="cellIs" dxfId="67" priority="1" stopIfTrue="1" operator="lessThan">
      <formula>0</formula>
    </cfRule>
  </conditionalFormatting>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5DB41-0810-4376-8984-61A95E84026D}">
  <dimension ref="A1:K38"/>
  <sheetViews>
    <sheetView workbookViewId="0">
      <selection activeCell="F22" sqref="F22"/>
    </sheetView>
  </sheetViews>
  <sheetFormatPr defaultColWidth="14.3984375" defaultRowHeight="15.75" customHeight="1" x14ac:dyDescent="0.45"/>
  <cols>
    <col min="1" max="1" width="58.73046875" bestFit="1" customWidth="1"/>
    <col min="2" max="3" width="23.1328125" hidden="1" customWidth="1"/>
    <col min="4" max="4" width="71.86328125" hidden="1" customWidth="1"/>
    <col min="5" max="5" width="21.1328125" customWidth="1"/>
    <col min="6" max="6" width="61.86328125" customWidth="1"/>
    <col min="7" max="7" width="9" customWidth="1"/>
    <col min="8" max="8" width="5.3984375" customWidth="1"/>
    <col min="9" max="9" width="4.265625" customWidth="1"/>
    <col min="10" max="10" width="33.86328125" customWidth="1"/>
  </cols>
  <sheetData>
    <row r="1" spans="1:11" ht="27" customHeight="1" x14ac:dyDescent="0.45">
      <c r="A1" s="1374" t="s">
        <v>1028</v>
      </c>
      <c r="B1" s="1375"/>
      <c r="C1" s="1375"/>
      <c r="D1" s="1375"/>
      <c r="E1" s="1375"/>
      <c r="F1" s="1375"/>
    </row>
    <row r="2" spans="1:11" ht="15.4" x14ac:dyDescent="0.45">
      <c r="A2" s="268" t="s">
        <v>1029</v>
      </c>
      <c r="B2" s="268"/>
      <c r="C2" s="268"/>
      <c r="D2" s="253"/>
      <c r="E2" s="253"/>
      <c r="F2" s="253"/>
    </row>
    <row r="3" spans="1:11" ht="15.4" x14ac:dyDescent="0.45">
      <c r="A3" s="268" t="s">
        <v>1030</v>
      </c>
      <c r="B3" s="268"/>
      <c r="C3" s="268"/>
      <c r="D3" s="253"/>
      <c r="E3" s="253"/>
      <c r="F3" s="253"/>
    </row>
    <row r="4" spans="1:11" ht="15.4" x14ac:dyDescent="0.45">
      <c r="A4" s="268"/>
      <c r="B4" s="268"/>
      <c r="C4" s="268"/>
      <c r="D4" s="253"/>
      <c r="E4" s="253"/>
      <c r="F4" s="253"/>
    </row>
    <row r="5" spans="1:11" ht="18" thickBot="1" x14ac:dyDescent="0.55000000000000004">
      <c r="A5" s="182"/>
      <c r="B5" s="334" t="s">
        <v>637</v>
      </c>
      <c r="C5" s="334" t="s">
        <v>1006</v>
      </c>
      <c r="D5" s="334" t="s">
        <v>636</v>
      </c>
      <c r="E5" s="894" t="s">
        <v>601</v>
      </c>
      <c r="F5" s="334" t="s">
        <v>632</v>
      </c>
    </row>
    <row r="6" spans="1:11" ht="14.65" thickBot="1" x14ac:dyDescent="0.5">
      <c r="A6" s="183" t="s">
        <v>616</v>
      </c>
      <c r="B6" s="184"/>
      <c r="C6" s="184"/>
      <c r="D6" s="185"/>
      <c r="E6" s="892"/>
      <c r="F6" s="892"/>
    </row>
    <row r="7" spans="1:11" ht="14.25" x14ac:dyDescent="0.45">
      <c r="A7" s="190" t="s">
        <v>1031</v>
      </c>
      <c r="B7" s="187">
        <v>8000</v>
      </c>
      <c r="C7" s="540" t="s">
        <v>1032</v>
      </c>
      <c r="D7" s="188" t="s">
        <v>1033</v>
      </c>
      <c r="E7" s="551">
        <v>2000</v>
      </c>
      <c r="I7" s="55"/>
    </row>
    <row r="8" spans="1:11" ht="14.25" x14ac:dyDescent="0.45">
      <c r="A8" s="1254" t="s">
        <v>1034</v>
      </c>
      <c r="B8" s="187"/>
      <c r="C8" s="540"/>
      <c r="D8" s="188"/>
      <c r="E8" s="1257">
        <v>750</v>
      </c>
      <c r="F8" t="s">
        <v>1035</v>
      </c>
      <c r="I8" s="55"/>
    </row>
    <row r="9" spans="1:11" ht="14.25" x14ac:dyDescent="0.45">
      <c r="A9" s="1254" t="s">
        <v>1036</v>
      </c>
      <c r="B9" s="187"/>
      <c r="C9" s="540"/>
      <c r="D9" s="188"/>
      <c r="E9" s="1257">
        <v>500</v>
      </c>
      <c r="I9" s="55"/>
    </row>
    <row r="10" spans="1:11" ht="14.25" x14ac:dyDescent="0.45">
      <c r="A10" s="1254" t="s">
        <v>1037</v>
      </c>
      <c r="B10" s="187"/>
      <c r="C10" s="540"/>
      <c r="D10" s="188"/>
      <c r="E10" s="1257">
        <v>2000</v>
      </c>
      <c r="I10" s="55"/>
    </row>
    <row r="11" spans="1:11" ht="14.65" thickBot="1" x14ac:dyDescent="0.5">
      <c r="A11" s="1254" t="s">
        <v>1038</v>
      </c>
      <c r="B11" s="187"/>
      <c r="C11" s="540"/>
      <c r="D11" s="188"/>
      <c r="E11" s="1255">
        <v>400</v>
      </c>
      <c r="I11" s="55"/>
    </row>
    <row r="12" spans="1:11" ht="14.65" thickBot="1" x14ac:dyDescent="0.5">
      <c r="A12" s="533" t="s">
        <v>1005</v>
      </c>
      <c r="B12" s="191">
        <f>SUM(B7:B7)</f>
        <v>8000</v>
      </c>
      <c r="C12" s="548">
        <f>SUM(C7:C7)</f>
        <v>0</v>
      </c>
      <c r="D12" s="192"/>
      <c r="E12" s="552">
        <f>SUM(E7:E11)</f>
        <v>5650</v>
      </c>
      <c r="I12" s="55"/>
    </row>
    <row r="13" spans="1:11" ht="14.65" thickBot="1" x14ac:dyDescent="0.5">
      <c r="A13" s="183" t="s">
        <v>1039</v>
      </c>
      <c r="B13" s="193"/>
      <c r="C13" s="541"/>
      <c r="D13" s="194"/>
      <c r="E13" s="893"/>
      <c r="H13" s="82"/>
      <c r="I13" s="55"/>
    </row>
    <row r="14" spans="1:11" ht="21.75" customHeight="1" x14ac:dyDescent="0.45">
      <c r="A14" s="189" t="s">
        <v>1040</v>
      </c>
      <c r="B14" s="195">
        <v>400</v>
      </c>
      <c r="C14" s="539">
        <v>400</v>
      </c>
      <c r="D14" s="196" t="s">
        <v>1041</v>
      </c>
      <c r="E14" s="537">
        <v>4000</v>
      </c>
      <c r="F14" t="s">
        <v>1035</v>
      </c>
      <c r="G14" s="2"/>
      <c r="I14" s="82"/>
      <c r="K14" s="56"/>
    </row>
    <row r="15" spans="1:11" ht="21.75" customHeight="1" x14ac:dyDescent="0.45">
      <c r="A15" s="189" t="s">
        <v>1042</v>
      </c>
      <c r="B15" s="195"/>
      <c r="C15" s="539"/>
      <c r="D15" s="196"/>
      <c r="E15" s="538">
        <v>10000</v>
      </c>
      <c r="F15" t="s">
        <v>1043</v>
      </c>
      <c r="G15" s="2"/>
      <c r="I15" s="82"/>
      <c r="K15" s="56"/>
    </row>
    <row r="16" spans="1:11" ht="21.75" customHeight="1" x14ac:dyDescent="0.45">
      <c r="A16" s="189" t="s">
        <v>1044</v>
      </c>
      <c r="B16" s="195"/>
      <c r="C16" s="539"/>
      <c r="D16" s="196"/>
      <c r="E16" s="538">
        <v>350</v>
      </c>
      <c r="G16" s="2"/>
      <c r="I16" s="82"/>
      <c r="K16" s="56"/>
    </row>
    <row r="17" spans="1:11" ht="21.75" customHeight="1" x14ac:dyDescent="0.45">
      <c r="A17" s="189" t="s">
        <v>1045</v>
      </c>
      <c r="B17" s="195"/>
      <c r="C17" s="539"/>
      <c r="D17" s="196"/>
      <c r="E17" s="538">
        <v>2000</v>
      </c>
      <c r="G17" s="2"/>
      <c r="I17" s="82"/>
      <c r="K17" s="56"/>
    </row>
    <row r="18" spans="1:11" ht="21.75" customHeight="1" x14ac:dyDescent="0.45">
      <c r="A18" s="189" t="s">
        <v>1046</v>
      </c>
      <c r="B18" s="195"/>
      <c r="C18" s="539"/>
      <c r="D18" s="196"/>
      <c r="E18" s="538">
        <v>2000</v>
      </c>
      <c r="F18" t="s">
        <v>1463</v>
      </c>
      <c r="G18" s="2"/>
      <c r="I18" s="82"/>
      <c r="K18" s="56"/>
    </row>
    <row r="19" spans="1:11" ht="18.75" customHeight="1" thickBot="1" x14ac:dyDescent="0.5">
      <c r="A19" s="189"/>
      <c r="B19" s="195"/>
      <c r="C19" s="539"/>
      <c r="D19" s="196"/>
      <c r="E19" s="538"/>
      <c r="G19" s="2"/>
      <c r="I19" s="82"/>
      <c r="K19" s="56"/>
    </row>
    <row r="20" spans="1:11" ht="14.65" thickBot="1" x14ac:dyDescent="0.5">
      <c r="A20" s="200" t="s">
        <v>1005</v>
      </c>
      <c r="B20" s="197">
        <f>SUM(B14:B19)</f>
        <v>400</v>
      </c>
      <c r="C20" s="542">
        <f>SUM(C14:C19)</f>
        <v>400</v>
      </c>
      <c r="D20" s="198"/>
      <c r="E20" s="549">
        <f>SUM(E14:E19)</f>
        <v>18350</v>
      </c>
      <c r="G20" s="2"/>
      <c r="I20" s="82"/>
    </row>
    <row r="21" spans="1:11" s="83" customFormat="1" ht="13.5" thickBot="1" x14ac:dyDescent="0.45">
      <c r="A21" s="183" t="s">
        <v>1047</v>
      </c>
      <c r="B21" s="193"/>
      <c r="C21" s="543"/>
      <c r="D21" s="199"/>
      <c r="E21" s="893"/>
    </row>
    <row r="22" spans="1:11" ht="14.25" x14ac:dyDescent="0.45">
      <c r="A22" s="1253" t="s">
        <v>1048</v>
      </c>
      <c r="B22" s="1252">
        <v>300</v>
      </c>
      <c r="C22" s="546">
        <v>200</v>
      </c>
      <c r="D22" s="532"/>
      <c r="E22" s="537">
        <v>4000</v>
      </c>
    </row>
    <row r="23" spans="1:11" ht="14.25" x14ac:dyDescent="0.45">
      <c r="A23" s="186" t="s">
        <v>1049</v>
      </c>
      <c r="B23" s="1256"/>
      <c r="C23" s="544"/>
      <c r="D23" s="532"/>
      <c r="E23" s="538">
        <v>1000</v>
      </c>
    </row>
    <row r="24" spans="1:11" ht="14.25" x14ac:dyDescent="0.45">
      <c r="A24" s="186"/>
      <c r="B24" s="1256"/>
      <c r="C24" s="544"/>
      <c r="D24" s="532"/>
      <c r="E24" s="538"/>
    </row>
    <row r="25" spans="1:11" ht="14.25" x14ac:dyDescent="0.45">
      <c r="A25" s="186"/>
      <c r="B25" s="535">
        <v>150</v>
      </c>
      <c r="C25" s="544">
        <v>500</v>
      </c>
      <c r="D25" s="532"/>
      <c r="E25" s="538"/>
    </row>
    <row r="26" spans="1:11" ht="14.65" thickBot="1" x14ac:dyDescent="0.5">
      <c r="A26" s="531" t="s">
        <v>1005</v>
      </c>
      <c r="B26" s="536">
        <f>SUM(B22:B25)</f>
        <v>450</v>
      </c>
      <c r="C26" s="550">
        <f>SUM(C22:C25)</f>
        <v>700</v>
      </c>
      <c r="D26" s="532"/>
      <c r="E26" s="550">
        <f>SUM(E22:E25)</f>
        <v>5000</v>
      </c>
    </row>
    <row r="27" spans="1:11" s="1" customFormat="1" thickBot="1" x14ac:dyDescent="0.5">
      <c r="A27" s="84" t="s">
        <v>1050</v>
      </c>
      <c r="B27" s="85" t="e">
        <f>B12+B20+#REF!+#REF!</f>
        <v>#REF!</v>
      </c>
      <c r="C27" s="547">
        <f>SUM(C26,C20,C12,)</f>
        <v>1100</v>
      </c>
      <c r="D27" s="534"/>
      <c r="E27" s="547">
        <f>SUM(E26,E20,E12,)</f>
        <v>29000</v>
      </c>
    </row>
    <row r="34" spans="4:5" ht="14.25" x14ac:dyDescent="0.45">
      <c r="D34" s="55"/>
      <c r="E34" s="55"/>
    </row>
    <row r="35" spans="4:5" ht="14.25" x14ac:dyDescent="0.45">
      <c r="D35" s="55"/>
      <c r="E35" s="55"/>
    </row>
    <row r="36" spans="4:5" ht="14.25" x14ac:dyDescent="0.45">
      <c r="D36" s="55"/>
      <c r="E36" s="55"/>
    </row>
    <row r="37" spans="4:5" ht="14.25" x14ac:dyDescent="0.45">
      <c r="D37" s="55"/>
      <c r="E37" s="55"/>
    </row>
    <row r="38" spans="4:5" ht="14.25" x14ac:dyDescent="0.45">
      <c r="D38" s="56"/>
      <c r="E38" s="56"/>
    </row>
  </sheetData>
  <mergeCells count="1">
    <mergeCell ref="A1:F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4.9989318521683403E-2"/>
  </sheetPr>
  <dimension ref="A1:L30"/>
  <sheetViews>
    <sheetView workbookViewId="0">
      <pane ySplit="5" topLeftCell="A6" activePane="bottomLeft" state="frozen"/>
      <selection activeCell="A30" sqref="A30"/>
      <selection pane="bottomLeft" activeCell="F12" sqref="F12"/>
    </sheetView>
  </sheetViews>
  <sheetFormatPr defaultColWidth="14.3984375" defaultRowHeight="15.75" customHeight="1" x14ac:dyDescent="0.45"/>
  <cols>
    <col min="1" max="1" width="58.73046875" bestFit="1" customWidth="1"/>
    <col min="2" max="3" width="23.1328125" hidden="1" customWidth="1"/>
    <col min="4" max="4" width="23.1328125" bestFit="1" customWidth="1"/>
    <col min="5" max="5" width="71.86328125" hidden="1" customWidth="1"/>
    <col min="6" max="6" width="21.1328125" customWidth="1"/>
    <col min="7" max="7" width="61.86328125" customWidth="1"/>
    <col min="8" max="8" width="9" customWidth="1"/>
    <col min="9" max="9" width="5.3984375" customWidth="1"/>
    <col min="10" max="10" width="4.265625" customWidth="1"/>
    <col min="11" max="11" width="33.86328125" customWidth="1"/>
  </cols>
  <sheetData>
    <row r="1" spans="1:12" ht="27" customHeight="1" x14ac:dyDescent="0.45">
      <c r="A1" s="1374" t="s">
        <v>1051</v>
      </c>
      <c r="B1" s="1375"/>
      <c r="C1" s="1375"/>
      <c r="D1" s="1375"/>
      <c r="E1" s="1375"/>
      <c r="F1" s="1375"/>
      <c r="G1" s="1375"/>
    </row>
    <row r="2" spans="1:12" ht="15.4" x14ac:dyDescent="0.45">
      <c r="A2" s="268" t="s">
        <v>1029</v>
      </c>
      <c r="B2" s="268"/>
      <c r="C2" s="268"/>
      <c r="D2" s="268"/>
      <c r="E2" s="253"/>
      <c r="F2" s="253"/>
      <c r="G2" s="253"/>
    </row>
    <row r="3" spans="1:12" ht="15.4" x14ac:dyDescent="0.45">
      <c r="A3" s="268" t="s">
        <v>1052</v>
      </c>
      <c r="B3" s="268"/>
      <c r="C3" s="268"/>
      <c r="D3" s="268"/>
      <c r="E3" s="253"/>
      <c r="F3" s="253"/>
      <c r="G3" s="253"/>
    </row>
    <row r="4" spans="1:12" ht="15.4" x14ac:dyDescent="0.45">
      <c r="A4" s="268"/>
      <c r="B4" s="268"/>
      <c r="C4" s="268"/>
      <c r="D4" s="268"/>
      <c r="E4" s="253"/>
      <c r="F4" s="253"/>
      <c r="G4" s="253"/>
    </row>
    <row r="5" spans="1:12" ht="18" thickBot="1" x14ac:dyDescent="0.55000000000000004">
      <c r="A5" s="182"/>
      <c r="B5" s="334" t="s">
        <v>637</v>
      </c>
      <c r="C5" s="334" t="s">
        <v>1006</v>
      </c>
      <c r="D5" s="894" t="s">
        <v>1007</v>
      </c>
      <c r="E5" s="334" t="s">
        <v>636</v>
      </c>
      <c r="F5" s="894" t="s">
        <v>601</v>
      </c>
    </row>
    <row r="6" spans="1:12" ht="14.65" thickBot="1" x14ac:dyDescent="0.5">
      <c r="A6" s="183" t="s">
        <v>1053</v>
      </c>
      <c r="B6" s="184"/>
      <c r="C6" s="184"/>
      <c r="D6" s="892"/>
      <c r="E6" s="185"/>
      <c r="F6" s="892"/>
    </row>
    <row r="7" spans="1:12" ht="14.65" thickBot="1" x14ac:dyDescent="0.5">
      <c r="A7" s="190" t="s">
        <v>1054</v>
      </c>
      <c r="B7" s="187">
        <v>8000</v>
      </c>
      <c r="C7" s="540" t="s">
        <v>1032</v>
      </c>
      <c r="D7" s="551">
        <v>2000</v>
      </c>
      <c r="E7" s="188" t="s">
        <v>1033</v>
      </c>
      <c r="F7" s="551">
        <v>2000</v>
      </c>
      <c r="G7" t="s">
        <v>1055</v>
      </c>
      <c r="J7" s="55"/>
    </row>
    <row r="8" spans="1:12" ht="14.25" x14ac:dyDescent="0.45">
      <c r="A8" s="186" t="s">
        <v>1056</v>
      </c>
      <c r="B8" s="545">
        <v>300</v>
      </c>
      <c r="C8" s="546">
        <v>200</v>
      </c>
      <c r="D8" s="538">
        <v>4000</v>
      </c>
      <c r="E8" s="532"/>
      <c r="F8" s="1271">
        <v>4000</v>
      </c>
      <c r="J8" s="55"/>
    </row>
    <row r="9" spans="1:12" ht="14.65" thickBot="1" x14ac:dyDescent="0.5">
      <c r="A9" s="186" t="s">
        <v>1057</v>
      </c>
      <c r="B9" s="535">
        <v>150</v>
      </c>
      <c r="C9" s="544">
        <v>500</v>
      </c>
      <c r="D9" s="538">
        <v>3000</v>
      </c>
      <c r="E9" s="532"/>
      <c r="F9" s="1271">
        <v>3000</v>
      </c>
      <c r="J9" s="55"/>
    </row>
    <row r="10" spans="1:12" ht="14.65" thickBot="1" x14ac:dyDescent="0.5">
      <c r="A10" s="1273" t="s">
        <v>1005</v>
      </c>
      <c r="B10" s="191">
        <f>SUM(B7:B7)</f>
        <v>8000</v>
      </c>
      <c r="C10" s="548">
        <f>SUM(C7:C7)</f>
        <v>0</v>
      </c>
      <c r="D10" s="552">
        <f>D7+D8+D9</f>
        <v>9000</v>
      </c>
      <c r="E10" s="192"/>
      <c r="F10" s="552">
        <f>F7+F8+F9</f>
        <v>9000</v>
      </c>
      <c r="J10" s="55"/>
    </row>
    <row r="11" spans="1:12" ht="14.65" thickBot="1" x14ac:dyDescent="0.5">
      <c r="A11" s="183" t="s">
        <v>1058</v>
      </c>
      <c r="B11" s="193"/>
      <c r="C11" s="541"/>
      <c r="D11" s="893"/>
      <c r="E11" s="194"/>
      <c r="F11" s="893"/>
      <c r="I11" s="82"/>
      <c r="J11" s="55"/>
    </row>
    <row r="12" spans="1:12" ht="27.95" customHeight="1" x14ac:dyDescent="0.45">
      <c r="A12" s="189" t="s">
        <v>1059</v>
      </c>
      <c r="B12" s="195">
        <v>400</v>
      </c>
      <c r="C12" s="539">
        <v>400</v>
      </c>
      <c r="D12" s="537">
        <v>700</v>
      </c>
      <c r="E12" s="196" t="s">
        <v>1041</v>
      </c>
      <c r="F12" s="537">
        <v>700</v>
      </c>
      <c r="H12" s="2"/>
      <c r="J12" s="82"/>
      <c r="L12" s="56"/>
    </row>
    <row r="13" spans="1:12" ht="27.95" customHeight="1" thickBot="1" x14ac:dyDescent="0.5">
      <c r="A13" s="189" t="s">
        <v>1060</v>
      </c>
      <c r="B13" s="195"/>
      <c r="C13" s="539"/>
      <c r="D13" s="538">
        <v>9750</v>
      </c>
      <c r="E13" s="196"/>
      <c r="F13" s="1274">
        <v>9750</v>
      </c>
      <c r="H13" s="2"/>
      <c r="J13" s="82"/>
      <c r="L13" s="56"/>
    </row>
    <row r="14" spans="1:12" ht="14.65" thickBot="1" x14ac:dyDescent="0.5">
      <c r="A14" s="1272" t="s">
        <v>1005</v>
      </c>
      <c r="B14" s="197">
        <f>SUM(B12:B13)</f>
        <v>400</v>
      </c>
      <c r="C14" s="542">
        <f>SUM(C12:C13)</f>
        <v>400</v>
      </c>
      <c r="D14" s="549">
        <f>SUM(D12:D13)</f>
        <v>10450</v>
      </c>
      <c r="E14" s="198"/>
      <c r="F14" s="549">
        <f>SUM(F12:F13)</f>
        <v>10450</v>
      </c>
      <c r="H14" s="2"/>
      <c r="J14" s="82"/>
    </row>
    <row r="15" spans="1:12" ht="14.65" thickBot="1" x14ac:dyDescent="0.5">
      <c r="A15" s="183" t="s">
        <v>1061</v>
      </c>
      <c r="B15" s="193"/>
      <c r="C15" s="543"/>
      <c r="D15" s="893"/>
      <c r="E15" s="199"/>
      <c r="F15" s="893"/>
    </row>
    <row r="16" spans="1:12" ht="14.25" x14ac:dyDescent="0.45">
      <c r="A16" s="186" t="s">
        <v>1040</v>
      </c>
      <c r="B16" s="535"/>
      <c r="C16" s="544"/>
      <c r="D16" s="538"/>
      <c r="E16" s="532"/>
      <c r="F16" s="1271">
        <v>550</v>
      </c>
    </row>
    <row r="17" spans="1:6" ht="14.25" x14ac:dyDescent="0.45">
      <c r="A17" s="186"/>
      <c r="B17" s="535">
        <v>150</v>
      </c>
      <c r="C17" s="544">
        <v>500</v>
      </c>
      <c r="D17" s="538"/>
      <c r="E17" s="532"/>
      <c r="F17" s="538"/>
    </row>
    <row r="18" spans="1:6" ht="14.65" thickBot="1" x14ac:dyDescent="0.5">
      <c r="A18" s="531" t="s">
        <v>1005</v>
      </c>
      <c r="B18" s="536">
        <f>SUM(B15:B17)</f>
        <v>150</v>
      </c>
      <c r="C18" s="550">
        <f>SUM(C15:C17)</f>
        <v>500</v>
      </c>
      <c r="D18" s="550"/>
      <c r="E18" s="532"/>
      <c r="F18" s="550">
        <f>F16+F17</f>
        <v>550</v>
      </c>
    </row>
    <row r="19" spans="1:6" s="1" customFormat="1" thickBot="1" x14ac:dyDescent="0.5">
      <c r="A19" s="84" t="s">
        <v>1062</v>
      </c>
      <c r="B19" s="85" t="e">
        <f>B10+B14+#REF!+#REF!</f>
        <v>#REF!</v>
      </c>
      <c r="C19" s="547">
        <f>SUM(C18,C14,C10,)</f>
        <v>900</v>
      </c>
      <c r="D19" s="547">
        <f>SUM(D14,D10,)</f>
        <v>19450</v>
      </c>
      <c r="E19" s="534"/>
      <c r="F19" s="547">
        <f>SUM(F18,F14,F10)</f>
        <v>20000</v>
      </c>
    </row>
    <row r="26" spans="1:6" ht="14.25" x14ac:dyDescent="0.45">
      <c r="E26" s="55"/>
      <c r="F26" s="55"/>
    </row>
    <row r="27" spans="1:6" ht="14.25" x14ac:dyDescent="0.45">
      <c r="E27" s="55"/>
      <c r="F27" s="55"/>
    </row>
    <row r="28" spans="1:6" ht="14.25" x14ac:dyDescent="0.45">
      <c r="E28" s="55"/>
      <c r="F28" s="55"/>
    </row>
    <row r="29" spans="1:6" ht="14.25" x14ac:dyDescent="0.45">
      <c r="E29" s="55"/>
      <c r="F29" s="55"/>
    </row>
    <row r="30" spans="1:6" ht="14.25" x14ac:dyDescent="0.45">
      <c r="E30" s="56"/>
      <c r="F30" s="56"/>
    </row>
  </sheetData>
  <mergeCells count="1">
    <mergeCell ref="A1:G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2F2F2"/>
  </sheetPr>
  <dimension ref="A1:Q41"/>
  <sheetViews>
    <sheetView topLeftCell="A12" workbookViewId="0">
      <selection activeCell="S42" sqref="S42"/>
    </sheetView>
  </sheetViews>
  <sheetFormatPr defaultColWidth="9.1328125" defaultRowHeight="14.25" x14ac:dyDescent="0.45"/>
  <cols>
    <col min="1" max="1" width="5" customWidth="1"/>
    <col min="2" max="2" width="55.1328125" bestFit="1" customWidth="1"/>
    <col min="3" max="3" width="9.86328125" hidden="1" customWidth="1"/>
    <col min="4" max="5" width="10.73046875" hidden="1" customWidth="1"/>
    <col min="6" max="6" width="11.3984375" hidden="1" customWidth="1"/>
    <col min="7" max="7" width="32.3984375" style="264" hidden="1" customWidth="1"/>
    <col min="8" max="8" width="14" style="597" bestFit="1" customWidth="1"/>
    <col min="9" max="10" width="14" hidden="1" customWidth="1"/>
    <col min="11" max="14" width="10" hidden="1" customWidth="1"/>
    <col min="15" max="15" width="20.1328125" hidden="1" customWidth="1"/>
    <col min="16" max="16" width="14" style="597" bestFit="1" customWidth="1"/>
    <col min="17" max="17" width="12" bestFit="1" customWidth="1"/>
    <col min="18" max="18" width="14.265625" bestFit="1" customWidth="1"/>
    <col min="19" max="19" width="11" bestFit="1" customWidth="1"/>
  </cols>
  <sheetData>
    <row r="1" spans="1:16" ht="20.65" x14ac:dyDescent="0.45">
      <c r="A1" s="135"/>
      <c r="B1" s="232" t="s">
        <v>1063</v>
      </c>
      <c r="C1" s="136"/>
      <c r="D1" s="136"/>
      <c r="E1" s="136"/>
      <c r="F1" s="136"/>
      <c r="G1" s="281"/>
    </row>
    <row r="2" spans="1:16" ht="15.4" x14ac:dyDescent="0.45">
      <c r="A2" s="268"/>
      <c r="B2" s="304" t="s">
        <v>1064</v>
      </c>
      <c r="C2" s="253"/>
      <c r="D2" s="253"/>
      <c r="E2" s="253"/>
      <c r="F2" s="253"/>
      <c r="G2" s="253"/>
    </row>
    <row r="3" spans="1:16" ht="15.4" x14ac:dyDescent="0.45">
      <c r="A3" s="268"/>
      <c r="B3" s="253"/>
      <c r="C3" s="253"/>
      <c r="D3" s="253"/>
      <c r="E3" s="253"/>
      <c r="F3" s="253"/>
      <c r="G3" s="253"/>
    </row>
    <row r="4" spans="1:16" ht="15.4" x14ac:dyDescent="0.45">
      <c r="A4" s="268"/>
      <c r="B4" s="253"/>
      <c r="C4" s="253"/>
      <c r="D4" s="253"/>
      <c r="E4" s="253"/>
      <c r="F4" s="253"/>
      <c r="G4" s="253"/>
    </row>
    <row r="5" spans="1:16" ht="26.25" x14ac:dyDescent="0.45">
      <c r="A5" s="1114"/>
      <c r="B5" s="286" t="s">
        <v>815</v>
      </c>
      <c r="C5" s="305" t="s">
        <v>998</v>
      </c>
      <c r="D5" s="305" t="s">
        <v>999</v>
      </c>
      <c r="E5" s="439" t="s">
        <v>1065</v>
      </c>
      <c r="F5" s="305" t="s">
        <v>1066</v>
      </c>
      <c r="G5" s="274"/>
      <c r="H5" s="598" t="s">
        <v>986</v>
      </c>
      <c r="O5" s="606" t="s">
        <v>1067</v>
      </c>
      <c r="P5" s="598" t="s">
        <v>985</v>
      </c>
    </row>
    <row r="6" spans="1:16" x14ac:dyDescent="0.45">
      <c r="A6" s="265"/>
      <c r="B6" s="275"/>
      <c r="C6" s="130"/>
      <c r="D6" s="130"/>
      <c r="E6" s="130"/>
      <c r="F6" s="130"/>
      <c r="G6" s="1202"/>
      <c r="H6" s="1128"/>
      <c r="I6" s="205"/>
      <c r="J6" s="205"/>
      <c r="K6" s="205"/>
      <c r="L6" s="205"/>
      <c r="M6" s="205"/>
      <c r="N6" s="205"/>
      <c r="O6" s="205"/>
      <c r="P6" s="1130"/>
    </row>
    <row r="7" spans="1:16" x14ac:dyDescent="0.45">
      <c r="A7" s="114"/>
      <c r="B7" s="287" t="s">
        <v>650</v>
      </c>
      <c r="C7" s="129"/>
      <c r="D7" s="129"/>
      <c r="E7" s="129"/>
      <c r="F7" s="129"/>
      <c r="G7" s="129"/>
      <c r="H7" s="599"/>
      <c r="I7" s="1377" t="s">
        <v>636</v>
      </c>
      <c r="J7" s="1377"/>
      <c r="K7" s="1377"/>
      <c r="L7" s="1377"/>
      <c r="M7" s="1377"/>
      <c r="N7" s="1377"/>
      <c r="P7" s="599"/>
    </row>
    <row r="8" spans="1:16" x14ac:dyDescent="0.45">
      <c r="A8" s="265">
        <v>4070</v>
      </c>
      <c r="B8" s="234" t="s">
        <v>185</v>
      </c>
      <c r="C8" s="295">
        <v>182353</v>
      </c>
      <c r="D8" s="434">
        <v>222463</v>
      </c>
      <c r="E8" s="434">
        <v>222463</v>
      </c>
      <c r="F8" s="52">
        <f t="shared" ref="F8:F41" si="0">+D8-C8</f>
        <v>40110</v>
      </c>
      <c r="G8" s="271"/>
      <c r="H8" s="597">
        <f>'BUDGET 2021-2022- Detail'!F222</f>
        <v>229419.48</v>
      </c>
      <c r="I8" s="597">
        <f>'BUDGET 2021-2022- Detail'!G222</f>
        <v>229419.48</v>
      </c>
      <c r="J8" s="597">
        <f>'BUDGET 2021-2022- Detail'!H222</f>
        <v>0</v>
      </c>
      <c r="K8" s="597">
        <f>'BUDGET 2021-2022- Detail'!I222</f>
        <v>243000</v>
      </c>
      <c r="L8" s="597">
        <f>'BUDGET 2021-2022- Detail'!J222</f>
        <v>13580.51999999999</v>
      </c>
      <c r="M8" s="597">
        <f>'BUDGET 2021-2022- Detail'!K222</f>
        <v>0</v>
      </c>
      <c r="N8" s="597">
        <f>'BUDGET 2021-2022- Detail'!L222</f>
        <v>0</v>
      </c>
      <c r="O8" s="597">
        <f>'BUDGET 2021-2022- Detail'!M222</f>
        <v>297666</v>
      </c>
      <c r="P8" s="1131">
        <f>'BUDGET 2021-2022- Detail'!M222</f>
        <v>297666</v>
      </c>
    </row>
    <row r="9" spans="1:16" x14ac:dyDescent="0.45">
      <c r="A9" s="265">
        <v>4080</v>
      </c>
      <c r="B9" s="282" t="s">
        <v>186</v>
      </c>
      <c r="C9" s="51">
        <v>50000</v>
      </c>
      <c r="D9" s="291">
        <v>21000</v>
      </c>
      <c r="E9" s="291">
        <v>21000</v>
      </c>
      <c r="F9" s="52">
        <f t="shared" si="0"/>
        <v>-29000</v>
      </c>
      <c r="G9" s="271" t="s">
        <v>1068</v>
      </c>
      <c r="H9" s="597">
        <f>'BUDGET 2021-2022- Detail'!F223</f>
        <v>0</v>
      </c>
      <c r="I9" s="553"/>
      <c r="J9" s="553"/>
      <c r="K9" s="553"/>
      <c r="L9" s="553"/>
      <c r="M9" s="553"/>
      <c r="N9" s="553"/>
      <c r="P9" s="1132">
        <f>'BUDGET 2021-2022- Detail'!M223</f>
        <v>42000</v>
      </c>
    </row>
    <row r="10" spans="1:16" x14ac:dyDescent="0.45">
      <c r="A10" s="265">
        <v>4033</v>
      </c>
      <c r="B10" s="282" t="s">
        <v>173</v>
      </c>
      <c r="C10" s="51">
        <v>0</v>
      </c>
      <c r="D10" s="291">
        <v>0</v>
      </c>
      <c r="E10" s="291">
        <v>0</v>
      </c>
      <c r="F10" s="52">
        <f t="shared" si="0"/>
        <v>0</v>
      </c>
      <c r="G10" s="271"/>
      <c r="H10" s="597">
        <f>'BUDGET 2021-2022- Detail'!F224</f>
        <v>0</v>
      </c>
      <c r="I10" s="553"/>
      <c r="J10" s="553"/>
      <c r="K10" s="553"/>
      <c r="L10" s="553"/>
      <c r="M10" s="553"/>
      <c r="N10" s="553"/>
      <c r="P10" s="1132">
        <f>'BUDGET 2021-2022- Detail'!M224</f>
        <v>0</v>
      </c>
    </row>
    <row r="11" spans="1:16" ht="27.4" thickBot="1" x14ac:dyDescent="0.5">
      <c r="A11" s="265">
        <v>4023</v>
      </c>
      <c r="B11" s="275" t="s">
        <v>166</v>
      </c>
      <c r="C11" s="51">
        <v>0</v>
      </c>
      <c r="D11" s="217">
        <v>0</v>
      </c>
      <c r="E11" s="217">
        <v>0</v>
      </c>
      <c r="F11" s="120">
        <f t="shared" si="0"/>
        <v>0</v>
      </c>
      <c r="G11" s="271" t="s">
        <v>1069</v>
      </c>
      <c r="H11" s="1128">
        <f>'BUDGET 2021-2022- Detail'!F225</f>
        <v>0</v>
      </c>
      <c r="I11" s="1129"/>
      <c r="J11" s="1129"/>
      <c r="K11" s="1129"/>
      <c r="L11" s="1129"/>
      <c r="M11" s="1129"/>
      <c r="N11" s="1129"/>
      <c r="O11" s="205"/>
      <c r="P11" s="1133">
        <f>'BUDGET 2021-2022- Detail'!M225</f>
        <v>0</v>
      </c>
    </row>
    <row r="12" spans="1:16" x14ac:dyDescent="0.45">
      <c r="A12" s="121"/>
      <c r="B12" s="233" t="s">
        <v>654</v>
      </c>
      <c r="C12" s="128">
        <f>SUM(C8:C11)</f>
        <v>232353</v>
      </c>
      <c r="D12" s="368">
        <f>SUM(D8:D11)</f>
        <v>243463</v>
      </c>
      <c r="E12" s="368">
        <f>SUM(E8:E11)</f>
        <v>243463</v>
      </c>
      <c r="F12" s="52">
        <f t="shared" si="0"/>
        <v>11110</v>
      </c>
      <c r="G12" s="276"/>
      <c r="H12" s="603">
        <f>SUM(H8:H11)</f>
        <v>229419.48</v>
      </c>
      <c r="P12" s="1134">
        <f>SUM(P8:P11)</f>
        <v>339666</v>
      </c>
    </row>
    <row r="13" spans="1:16" ht="14.65" thickBot="1" x14ac:dyDescent="0.5">
      <c r="A13" s="265"/>
      <c r="B13" s="275"/>
      <c r="C13" s="126"/>
      <c r="D13" s="217"/>
      <c r="E13" s="217"/>
      <c r="F13" s="52">
        <f t="shared" si="0"/>
        <v>0</v>
      </c>
      <c r="G13" s="271"/>
      <c r="P13" s="1132"/>
    </row>
    <row r="14" spans="1:16" ht="16.149999999999999" thickBot="1" x14ac:dyDescent="0.55000000000000004">
      <c r="A14" s="125"/>
      <c r="B14" s="288" t="s">
        <v>821</v>
      </c>
      <c r="C14" s="131">
        <f>SUM(C12:C12)</f>
        <v>232353</v>
      </c>
      <c r="D14" s="224">
        <f>SUM(D12:D12)</f>
        <v>243463</v>
      </c>
      <c r="E14" s="224">
        <f>SUM(E12:E12)</f>
        <v>243463</v>
      </c>
      <c r="F14" s="218">
        <f t="shared" si="0"/>
        <v>11110</v>
      </c>
      <c r="G14" s="280"/>
      <c r="H14" s="1135">
        <f>H12</f>
        <v>229419.48</v>
      </c>
      <c r="I14" s="1136"/>
      <c r="J14" s="1136"/>
      <c r="K14" s="1136"/>
      <c r="L14" s="1136"/>
      <c r="M14" s="1136"/>
      <c r="N14" s="1136"/>
      <c r="O14" s="1137">
        <f>H14-(H14*0.2)</f>
        <v>183535.584</v>
      </c>
      <c r="P14" s="1138">
        <f>P12</f>
        <v>339666</v>
      </c>
    </row>
    <row r="15" spans="1:16" x14ac:dyDescent="0.45">
      <c r="A15" s="265"/>
      <c r="B15" s="275"/>
      <c r="C15" s="133"/>
      <c r="D15" s="133"/>
      <c r="E15" s="133"/>
      <c r="F15" s="133"/>
      <c r="G15" s="271"/>
    </row>
    <row r="16" spans="1:16" x14ac:dyDescent="0.45">
      <c r="A16" s="265"/>
      <c r="B16" s="275"/>
      <c r="C16" s="53"/>
      <c r="D16" s="53"/>
      <c r="E16" s="53"/>
      <c r="F16" s="53"/>
      <c r="G16" s="271"/>
    </row>
    <row r="17" spans="1:17" x14ac:dyDescent="0.45">
      <c r="A17" s="1114"/>
      <c r="B17" s="286" t="s">
        <v>822</v>
      </c>
      <c r="C17" s="132"/>
      <c r="D17" s="132"/>
      <c r="E17" s="132"/>
      <c r="F17" s="132"/>
      <c r="G17" s="132"/>
      <c r="H17" s="600"/>
      <c r="I17" s="264"/>
      <c r="P17" s="600"/>
    </row>
    <row r="18" spans="1:17" ht="14.65" thickBot="1" x14ac:dyDescent="0.5">
      <c r="A18" s="265"/>
      <c r="B18" s="251"/>
      <c r="C18" s="130"/>
      <c r="D18" s="130"/>
      <c r="E18" s="130"/>
      <c r="F18" s="130">
        <f t="shared" si="0"/>
        <v>0</v>
      </c>
      <c r="G18" s="271"/>
      <c r="H18" s="1128"/>
      <c r="I18" s="205"/>
      <c r="J18" s="205"/>
      <c r="K18" s="205"/>
      <c r="L18" s="205"/>
      <c r="M18" s="205"/>
      <c r="N18" s="205"/>
      <c r="O18" s="205"/>
      <c r="P18" s="1130"/>
    </row>
    <row r="19" spans="1:17" ht="14.65" thickBot="1" x14ac:dyDescent="0.5">
      <c r="A19" s="114"/>
      <c r="B19" s="287" t="s">
        <v>701</v>
      </c>
      <c r="C19" s="129"/>
      <c r="D19" s="129"/>
      <c r="E19" s="129"/>
      <c r="F19" s="129"/>
      <c r="G19" s="129"/>
      <c r="H19" s="599"/>
      <c r="I19" s="1377" t="s">
        <v>636</v>
      </c>
      <c r="J19" s="1377"/>
      <c r="K19" s="1377"/>
      <c r="L19" s="1377"/>
      <c r="M19" s="1377"/>
      <c r="N19" s="1377"/>
      <c r="P19" s="599"/>
    </row>
    <row r="20" spans="1:17" x14ac:dyDescent="0.45">
      <c r="A20" s="265">
        <v>7700</v>
      </c>
      <c r="B20" s="275" t="s">
        <v>492</v>
      </c>
      <c r="C20" s="302">
        <v>185456.93</v>
      </c>
      <c r="D20" s="434" t="e">
        <f>#REF!-#REF!</f>
        <v>#REF!</v>
      </c>
      <c r="E20" s="210" t="e">
        <f>#REF!</f>
        <v>#REF!</v>
      </c>
      <c r="F20" s="220" t="e">
        <f t="shared" si="0"/>
        <v>#REF!</v>
      </c>
      <c r="G20" s="271"/>
      <c r="H20" s="1148">
        <f>'BUDGET 2021-2022- Detail'!F233</f>
        <v>189772</v>
      </c>
      <c r="I20" s="597">
        <f>'BUDGET 2021-2022- Detail'!H233</f>
        <v>15121</v>
      </c>
      <c r="J20" s="597">
        <f>'BUDGET 2021-2022- Detail'!K233</f>
        <v>0</v>
      </c>
      <c r="K20" s="597" t="e">
        <f>'BUDGET 2021-2022- Detail'!#REF!</f>
        <v>#REF!</v>
      </c>
      <c r="L20" s="597" t="e">
        <f>'BUDGET 2021-2022- Detail'!#REF!</f>
        <v>#REF!</v>
      </c>
      <c r="M20" s="597" t="e">
        <f>'BUDGET 2021-2022- Detail'!#REF!</f>
        <v>#REF!</v>
      </c>
      <c r="N20" s="597" t="e">
        <f>'BUDGET 2021-2022- Detail'!#REF!</f>
        <v>#REF!</v>
      </c>
      <c r="O20" s="610">
        <f>H20</f>
        <v>189772</v>
      </c>
      <c r="P20" s="1131">
        <f>'BUDGET 2021-2022- Detail'!M233</f>
        <v>326969</v>
      </c>
    </row>
    <row r="21" spans="1:17" x14ac:dyDescent="0.45">
      <c r="A21" s="265">
        <v>7701</v>
      </c>
      <c r="B21" s="275" t="s">
        <v>493</v>
      </c>
      <c r="C21" s="303">
        <v>19364.410000000003</v>
      </c>
      <c r="D21" s="291" t="e">
        <f>#REF!</f>
        <v>#REF!</v>
      </c>
      <c r="E21" s="210" t="e">
        <f>#REF!</f>
        <v>#REF!</v>
      </c>
      <c r="F21" s="220" t="e">
        <f t="shared" si="0"/>
        <v>#REF!</v>
      </c>
      <c r="G21" s="271"/>
      <c r="H21" s="1149">
        <f>'BUDGET 2021-2022- Detail'!F234</f>
        <v>20689</v>
      </c>
      <c r="I21" s="553"/>
      <c r="J21" s="553"/>
      <c r="K21" s="553"/>
      <c r="L21" s="553"/>
      <c r="M21" s="553"/>
      <c r="N21" s="553"/>
      <c r="O21" s="610">
        <f t="shared" ref="O21:O23" si="1">H21</f>
        <v>20689</v>
      </c>
      <c r="P21" s="1132">
        <f>'BUDGET 2021-2022- Detail'!M234</f>
        <v>35732</v>
      </c>
    </row>
    <row r="22" spans="1:17" x14ac:dyDescent="0.45">
      <c r="A22" s="265">
        <v>7705</v>
      </c>
      <c r="B22" s="275" t="s">
        <v>826</v>
      </c>
      <c r="C22" s="436">
        <v>7182</v>
      </c>
      <c r="D22" s="291" t="e">
        <f>#REF!</f>
        <v>#REF!</v>
      </c>
      <c r="E22" s="210"/>
      <c r="F22" s="52" t="e">
        <f t="shared" si="0"/>
        <v>#REF!</v>
      </c>
      <c r="G22" s="282" t="s">
        <v>1070</v>
      </c>
      <c r="H22" s="1150">
        <f>'BUDGET 2021-2022- Detail'!F235</f>
        <v>9899</v>
      </c>
      <c r="I22" s="553"/>
      <c r="J22" s="553"/>
      <c r="K22" s="553"/>
      <c r="L22" s="553"/>
      <c r="M22" s="553"/>
      <c r="N22" s="553"/>
      <c r="O22" s="610">
        <f t="shared" si="1"/>
        <v>9899</v>
      </c>
      <c r="P22" s="1139">
        <f>'BUDGET 2021-2022- Detail'!M235</f>
        <v>0</v>
      </c>
    </row>
    <row r="23" spans="1:17" ht="14.65" thickBot="1" x14ac:dyDescent="0.5">
      <c r="A23" s="265">
        <v>7706</v>
      </c>
      <c r="B23" s="275" t="s">
        <v>827</v>
      </c>
      <c r="C23" s="437">
        <v>685</v>
      </c>
      <c r="D23" s="291" t="e">
        <f>#REF!</f>
        <v>#REF!</v>
      </c>
      <c r="E23" s="210"/>
      <c r="F23" s="52" t="e">
        <f t="shared" si="0"/>
        <v>#REF!</v>
      </c>
      <c r="G23" s="271"/>
      <c r="H23" s="1151">
        <f>'BUDGET 2021-2022- Detail'!F236</f>
        <v>866</v>
      </c>
      <c r="I23" s="553"/>
      <c r="J23" s="553"/>
      <c r="K23" s="553"/>
      <c r="L23" s="553"/>
      <c r="M23" s="553"/>
      <c r="N23" s="553"/>
      <c r="O23" s="610">
        <f t="shared" si="1"/>
        <v>866</v>
      </c>
      <c r="P23" s="1139">
        <f>'BUDGET 2021-2022- Detail'!M236</f>
        <v>0</v>
      </c>
    </row>
    <row r="24" spans="1:17" ht="14.65" thickBot="1" x14ac:dyDescent="0.5">
      <c r="A24" s="121"/>
      <c r="B24" s="233" t="s">
        <v>654</v>
      </c>
      <c r="C24" s="128">
        <f>SUM(C20:C23)</f>
        <v>212688.34</v>
      </c>
      <c r="D24" s="219" t="e">
        <f>SUM(D20:D23)</f>
        <v>#REF!</v>
      </c>
      <c r="E24" s="214" t="e">
        <f>SUM(E20:E23)</f>
        <v>#REF!</v>
      </c>
      <c r="F24" s="221" t="e">
        <f t="shared" si="0"/>
        <v>#REF!</v>
      </c>
      <c r="G24" s="276"/>
      <c r="H24" s="1135">
        <f>SUM(H20:H23)</f>
        <v>221226</v>
      </c>
      <c r="I24" s="1136"/>
      <c r="J24" s="1136"/>
      <c r="K24" s="1136"/>
      <c r="L24" s="1136"/>
      <c r="M24" s="1136"/>
      <c r="N24" s="1136"/>
      <c r="O24" s="1140">
        <f>H24</f>
        <v>221226</v>
      </c>
      <c r="P24" s="1138">
        <f>SUM(P20:P23)</f>
        <v>362701</v>
      </c>
    </row>
    <row r="25" spans="1:17" x14ac:dyDescent="0.45">
      <c r="A25" s="299"/>
      <c r="B25" s="296"/>
      <c r="C25" s="297"/>
      <c r="D25" s="297"/>
      <c r="E25" s="297"/>
      <c r="F25" s="297"/>
      <c r="G25" s="298"/>
    </row>
    <row r="26" spans="1:17" x14ac:dyDescent="0.45">
      <c r="A26" s="114"/>
      <c r="B26" s="287" t="s">
        <v>616</v>
      </c>
      <c r="C26" s="116"/>
      <c r="D26" s="116"/>
      <c r="E26" s="116"/>
      <c r="F26" s="116"/>
      <c r="G26" s="116"/>
      <c r="H26" s="1203"/>
      <c r="I26" s="1377" t="s">
        <v>636</v>
      </c>
      <c r="J26" s="1377"/>
      <c r="K26" s="1377"/>
      <c r="L26" s="1377"/>
      <c r="M26" s="1377"/>
      <c r="N26" s="1377"/>
      <c r="P26" s="602"/>
    </row>
    <row r="27" spans="1:17" x14ac:dyDescent="0.45">
      <c r="A27" s="265">
        <v>7715</v>
      </c>
      <c r="B27" s="275" t="s">
        <v>1071</v>
      </c>
      <c r="C27" s="126">
        <v>8000</v>
      </c>
      <c r="D27" s="291">
        <v>8000</v>
      </c>
      <c r="E27" s="210">
        <v>8000</v>
      </c>
      <c r="F27" s="220">
        <f t="shared" si="0"/>
        <v>0</v>
      </c>
      <c r="G27" s="1202"/>
      <c r="H27" s="1148">
        <v>6400</v>
      </c>
      <c r="I27" s="553"/>
      <c r="J27" s="553"/>
      <c r="K27" s="553"/>
      <c r="L27" s="553"/>
      <c r="M27" s="553"/>
      <c r="N27" s="553"/>
      <c r="O27" s="608">
        <f>H27-(H27*0.2)</f>
        <v>5120</v>
      </c>
      <c r="P27" s="1131">
        <f>'BUDGET 2021-2022- Detail'!M240</f>
        <v>16750</v>
      </c>
      <c r="Q27" t="s">
        <v>1072</v>
      </c>
    </row>
    <row r="28" spans="1:17" x14ac:dyDescent="0.45">
      <c r="A28" s="265">
        <v>7750</v>
      </c>
      <c r="B28" s="275" t="s">
        <v>497</v>
      </c>
      <c r="C28" s="126"/>
      <c r="D28" s="291"/>
      <c r="E28" s="210"/>
      <c r="F28" s="220"/>
      <c r="G28" s="1202"/>
      <c r="H28" s="1128"/>
      <c r="I28" s="553"/>
      <c r="J28" s="553"/>
      <c r="K28" s="553"/>
      <c r="L28" s="553"/>
      <c r="M28" s="553"/>
      <c r="N28" s="553"/>
      <c r="O28" s="608"/>
      <c r="P28" s="1133">
        <v>1600</v>
      </c>
    </row>
    <row r="29" spans="1:17" x14ac:dyDescent="0.45">
      <c r="A29" s="270"/>
      <c r="B29" s="292" t="s">
        <v>654</v>
      </c>
      <c r="C29" s="293">
        <f>SUM(C27:C27)</f>
        <v>8000</v>
      </c>
      <c r="D29" s="219">
        <f>SUM(D27:D27)</f>
        <v>8000</v>
      </c>
      <c r="E29" s="219">
        <f>SUM(E27)</f>
        <v>8000</v>
      </c>
      <c r="F29" s="294">
        <f t="shared" si="0"/>
        <v>0</v>
      </c>
      <c r="G29" s="280"/>
      <c r="H29" s="1128">
        <f>H27</f>
        <v>6400</v>
      </c>
      <c r="I29" s="1136"/>
      <c r="J29" s="1136"/>
      <c r="K29" s="1136"/>
      <c r="L29" s="1136"/>
      <c r="M29" s="1136"/>
      <c r="N29" s="1136"/>
      <c r="O29" s="1142">
        <f>O27</f>
        <v>5120</v>
      </c>
      <c r="P29" s="1133">
        <f>P27+P28</f>
        <v>18350</v>
      </c>
    </row>
    <row r="30" spans="1:17" x14ac:dyDescent="0.45">
      <c r="A30" s="265"/>
      <c r="B30" s="252"/>
      <c r="C30" s="118"/>
      <c r="D30" s="118"/>
      <c r="E30" s="118"/>
      <c r="F30" s="118"/>
      <c r="G30" s="284"/>
    </row>
    <row r="31" spans="1:17" ht="14.65" thickBot="1" x14ac:dyDescent="0.5">
      <c r="A31" s="114">
        <v>7716</v>
      </c>
      <c r="B31" s="287" t="s">
        <v>1073</v>
      </c>
      <c r="C31" s="116"/>
      <c r="D31" s="116"/>
      <c r="E31" s="116"/>
      <c r="F31" s="116"/>
      <c r="G31" s="116"/>
      <c r="H31" s="602"/>
      <c r="I31" s="1377" t="s">
        <v>636</v>
      </c>
      <c r="J31" s="1377"/>
      <c r="K31" s="1377"/>
      <c r="L31" s="1377"/>
      <c r="M31" s="1377"/>
      <c r="N31" s="1377"/>
      <c r="P31" s="602"/>
    </row>
    <row r="32" spans="1:17" x14ac:dyDescent="0.45">
      <c r="A32" s="265"/>
      <c r="B32" s="1152" t="s">
        <v>1074</v>
      </c>
      <c r="C32" s="123">
        <v>0</v>
      </c>
      <c r="D32" s="214">
        <v>5027.6499999999996</v>
      </c>
      <c r="E32" s="214">
        <v>5027.6499999999996</v>
      </c>
      <c r="F32" s="123"/>
      <c r="G32" s="271"/>
      <c r="H32" s="601">
        <v>0</v>
      </c>
      <c r="I32" s="553"/>
      <c r="J32" s="553"/>
      <c r="K32" s="553"/>
      <c r="L32" s="553"/>
      <c r="M32" s="553"/>
      <c r="N32" s="553"/>
      <c r="O32" s="609">
        <f>H32-(H32*0.2)</f>
        <v>0</v>
      </c>
      <c r="P32" s="1144">
        <v>5000</v>
      </c>
      <c r="Q32" t="s">
        <v>1075</v>
      </c>
    </row>
    <row r="33" spans="1:17" x14ac:dyDescent="0.45">
      <c r="A33" s="265"/>
      <c r="B33" s="1153" t="s">
        <v>1076</v>
      </c>
      <c r="C33" s="438">
        <v>0</v>
      </c>
      <c r="D33" s="368">
        <v>2869.25</v>
      </c>
      <c r="E33" s="368">
        <v>2869.25</v>
      </c>
      <c r="F33" s="438"/>
      <c r="G33" s="271" t="s">
        <v>1077</v>
      </c>
      <c r="H33" s="601"/>
      <c r="I33" s="553"/>
      <c r="J33" s="553"/>
      <c r="K33" s="553"/>
      <c r="L33" s="553"/>
      <c r="M33" s="553"/>
      <c r="N33" s="553"/>
      <c r="O33" s="609">
        <f t="shared" ref="O33:O36" si="2">H33-(H33*0.2)</f>
        <v>0</v>
      </c>
      <c r="P33" s="1139"/>
    </row>
    <row r="34" spans="1:17" x14ac:dyDescent="0.45">
      <c r="A34" s="265"/>
      <c r="B34" s="1153" t="s">
        <v>1078</v>
      </c>
      <c r="C34" s="438"/>
      <c r="D34" s="368"/>
      <c r="E34" s="368"/>
      <c r="F34" s="438"/>
      <c r="G34" s="271"/>
      <c r="H34" s="601">
        <v>6000</v>
      </c>
      <c r="I34" s="553"/>
      <c r="J34" s="553"/>
      <c r="K34" s="553"/>
      <c r="L34" s="553"/>
      <c r="M34" s="553"/>
      <c r="N34" s="553"/>
      <c r="O34" s="609">
        <f>H34-(H34*0.2)</f>
        <v>4800</v>
      </c>
      <c r="P34" s="1139"/>
    </row>
    <row r="35" spans="1:17" x14ac:dyDescent="0.45">
      <c r="A35" s="265"/>
      <c r="B35" s="1153" t="s">
        <v>1079</v>
      </c>
      <c r="C35" s="438"/>
      <c r="D35" s="368"/>
      <c r="E35" s="368"/>
      <c r="F35" s="438"/>
      <c r="G35" s="271"/>
      <c r="H35" s="601">
        <v>4000</v>
      </c>
      <c r="I35" s="553"/>
      <c r="J35" s="553"/>
      <c r="K35" s="553"/>
      <c r="L35" s="553"/>
      <c r="M35" s="553"/>
      <c r="N35" s="553"/>
      <c r="O35" s="609">
        <f>H35-(H35*0.2)</f>
        <v>3200</v>
      </c>
      <c r="P35" s="1139">
        <v>4000</v>
      </c>
      <c r="Q35" t="s">
        <v>1080</v>
      </c>
    </row>
    <row r="36" spans="1:17" ht="14.65" thickBot="1" x14ac:dyDescent="0.5">
      <c r="A36" s="265"/>
      <c r="B36" s="1153" t="s">
        <v>1081</v>
      </c>
      <c r="C36" s="300">
        <v>0</v>
      </c>
      <c r="D36" s="224">
        <v>2500</v>
      </c>
      <c r="E36" s="224">
        <v>2500</v>
      </c>
      <c r="F36" s="301"/>
      <c r="G36" s="271"/>
      <c r="I36" s="553"/>
      <c r="J36" s="553"/>
      <c r="K36" s="553"/>
      <c r="L36" s="553"/>
      <c r="M36" s="553"/>
      <c r="N36" s="553"/>
      <c r="O36" s="609">
        <f t="shared" si="2"/>
        <v>0</v>
      </c>
      <c r="P36" s="1132">
        <v>1000</v>
      </c>
      <c r="Q36" t="s">
        <v>1082</v>
      </c>
    </row>
    <row r="37" spans="1:17" ht="14.65" thickBot="1" x14ac:dyDescent="0.5">
      <c r="A37" s="121"/>
      <c r="B37" s="1154" t="s">
        <v>654</v>
      </c>
      <c r="C37" s="128">
        <v>5000</v>
      </c>
      <c r="D37" s="214">
        <f>SUM(D32:D36)</f>
        <v>10396.9</v>
      </c>
      <c r="E37" s="214">
        <f>SUM(E32:E36)</f>
        <v>10396.9</v>
      </c>
      <c r="F37" s="221">
        <f>+D37-C37</f>
        <v>5396.9</v>
      </c>
      <c r="G37" s="276"/>
      <c r="H37" s="1141">
        <f>SUM(H32:H36)</f>
        <v>10000</v>
      </c>
      <c r="I37" s="1136"/>
      <c r="J37" s="1136"/>
      <c r="K37" s="1136"/>
      <c r="L37" s="1136"/>
      <c r="M37" s="1136"/>
      <c r="N37" s="1136"/>
      <c r="O37" s="1147">
        <f>SUM(O32:O36)</f>
        <v>8000</v>
      </c>
      <c r="P37" s="1143">
        <f>SUM(P32:P36)</f>
        <v>10000</v>
      </c>
    </row>
    <row r="38" spans="1:17" ht="14.65" thickBot="1" x14ac:dyDescent="0.5">
      <c r="A38" s="299"/>
      <c r="B38" s="296"/>
      <c r="C38" s="297"/>
      <c r="D38" s="297"/>
      <c r="E38" s="297"/>
      <c r="F38" s="297"/>
      <c r="G38" s="298"/>
    </row>
    <row r="39" spans="1:17" ht="16.149999999999999" thickBot="1" x14ac:dyDescent="0.55000000000000004">
      <c r="A39" s="125"/>
      <c r="B39" s="288" t="s">
        <v>833</v>
      </c>
      <c r="C39" s="119">
        <f>+C29+C24</f>
        <v>220688.34</v>
      </c>
      <c r="D39" s="219" t="e">
        <f>D37+D29+D24</f>
        <v>#REF!</v>
      </c>
      <c r="E39" s="219" t="e">
        <f>E37+E29+E24</f>
        <v>#REF!</v>
      </c>
      <c r="F39" s="223" t="e">
        <f t="shared" si="0"/>
        <v>#REF!</v>
      </c>
      <c r="G39" s="280"/>
      <c r="H39" s="1141">
        <f>SUM(H29,H37,H24)</f>
        <v>237626</v>
      </c>
      <c r="I39" s="1136"/>
      <c r="J39" s="1136"/>
      <c r="K39" s="1136"/>
      <c r="L39" s="1136"/>
      <c r="M39" s="1136"/>
      <c r="N39" s="1136"/>
      <c r="O39" s="1146">
        <f>SUM(O24,O29,O37)</f>
        <v>234346</v>
      </c>
      <c r="P39" s="1143">
        <f>SUM(P29,P37,P24)</f>
        <v>391051</v>
      </c>
    </row>
    <row r="40" spans="1:17" ht="14.65" thickBot="1" x14ac:dyDescent="0.5">
      <c r="A40" s="265"/>
      <c r="B40" s="252"/>
      <c r="C40" s="118"/>
      <c r="D40" s="53"/>
      <c r="E40" s="53"/>
      <c r="F40" s="222">
        <f t="shared" si="0"/>
        <v>0</v>
      </c>
      <c r="G40" s="276"/>
    </row>
    <row r="41" spans="1:17" ht="18.399999999999999" thickBot="1" x14ac:dyDescent="0.6">
      <c r="A41" s="125"/>
      <c r="B41" s="235" t="s">
        <v>834</v>
      </c>
      <c r="C41" s="119">
        <f>+C14-C39</f>
        <v>11664.660000000003</v>
      </c>
      <c r="D41" s="212" t="e">
        <f>D14-D39</f>
        <v>#REF!</v>
      </c>
      <c r="E41" s="212" t="e">
        <f>E14-E39</f>
        <v>#REF!</v>
      </c>
      <c r="F41" s="223" t="e">
        <f t="shared" si="0"/>
        <v>#REF!</v>
      </c>
      <c r="G41" s="280"/>
      <c r="H41" s="1135">
        <f>H14-H39</f>
        <v>-8206.5199999999895</v>
      </c>
      <c r="I41" s="1136"/>
      <c r="J41" s="1136"/>
      <c r="K41" s="1136"/>
      <c r="L41" s="1136"/>
      <c r="M41" s="1136"/>
      <c r="N41" s="1136"/>
      <c r="O41" s="1145">
        <f>O14-O39</f>
        <v>-50810.415999999997</v>
      </c>
      <c r="P41" s="1138">
        <f>P14-P39</f>
        <v>-51385</v>
      </c>
    </row>
  </sheetData>
  <mergeCells count="4">
    <mergeCell ref="I7:N7"/>
    <mergeCell ref="I19:N19"/>
    <mergeCell ref="I26:N26"/>
    <mergeCell ref="I31:N31"/>
  </mergeCells>
  <conditionalFormatting sqref="A8:B10 C29 C24 G32:G36 A20:B21 A32:C37 C27:F28 G24:G25 A24:B29 A38:B41 G38:G41 C38:F38 A1:G6 A30:G30 H5 G8:G16 A7:H7 G18 G20:G21 G27:G29">
    <cfRule type="cellIs" dxfId="66" priority="53" stopIfTrue="1" operator="lessThan">
      <formula>0</formula>
    </cfRule>
  </conditionalFormatting>
  <conditionalFormatting sqref="A12:B18">
    <cfRule type="cellIs" dxfId="65" priority="52" stopIfTrue="1" operator="lessThan">
      <formula>0</formula>
    </cfRule>
  </conditionalFormatting>
  <conditionalFormatting sqref="A19:B19">
    <cfRule type="cellIs" dxfId="64" priority="51" stopIfTrue="1" operator="lessThan">
      <formula>0</formula>
    </cfRule>
  </conditionalFormatting>
  <conditionalFormatting sqref="A11:B11">
    <cfRule type="cellIs" dxfId="63" priority="50" stopIfTrue="1" operator="lessThan">
      <formula>0</formula>
    </cfRule>
  </conditionalFormatting>
  <conditionalFormatting sqref="A9">
    <cfRule type="duplicateValues" dxfId="62" priority="47"/>
  </conditionalFormatting>
  <conditionalFormatting sqref="A9">
    <cfRule type="duplicateValues" dxfId="61" priority="46"/>
  </conditionalFormatting>
  <conditionalFormatting sqref="A10">
    <cfRule type="duplicateValues" dxfId="60" priority="43"/>
  </conditionalFormatting>
  <conditionalFormatting sqref="A10">
    <cfRule type="duplicateValues" dxfId="59" priority="42"/>
  </conditionalFormatting>
  <conditionalFormatting sqref="C25:E25 C40:C41 C8 C9:E16 C18:E18 C17:H17 C19:H19 C26:H26">
    <cfRule type="cellIs" dxfId="58" priority="41" stopIfTrue="1" operator="lessThan">
      <formula>0</formula>
    </cfRule>
  </conditionalFormatting>
  <conditionalFormatting sqref="C39">
    <cfRule type="cellIs" dxfId="57" priority="40" stopIfTrue="1" operator="lessThan">
      <formula>0</formula>
    </cfRule>
  </conditionalFormatting>
  <conditionalFormatting sqref="C20:E21">
    <cfRule type="cellIs" dxfId="56" priority="38" stopIfTrue="1" operator="lessThan">
      <formula>0</formula>
    </cfRule>
  </conditionalFormatting>
  <conditionalFormatting sqref="A38:A41 A1:A8 A11:A21 A24:A26">
    <cfRule type="duplicateValues" dxfId="55" priority="54"/>
  </conditionalFormatting>
  <conditionalFormatting sqref="F8:F14">
    <cfRule type="cellIs" dxfId="54" priority="34" stopIfTrue="1" operator="lessThan">
      <formula>0</formula>
    </cfRule>
  </conditionalFormatting>
  <conditionalFormatting sqref="F24 F29 F32:F36">
    <cfRule type="cellIs" dxfId="53" priority="33" stopIfTrue="1" operator="lessThan">
      <formula>0</formula>
    </cfRule>
  </conditionalFormatting>
  <conditionalFormatting sqref="F25 F40:F41 F15:F16 F18">
    <cfRule type="cellIs" dxfId="52" priority="32" stopIfTrue="1" operator="lessThan">
      <formula>0</formula>
    </cfRule>
  </conditionalFormatting>
  <conditionalFormatting sqref="F39">
    <cfRule type="cellIs" dxfId="51" priority="31" stopIfTrue="1" operator="lessThan">
      <formula>0</formula>
    </cfRule>
  </conditionalFormatting>
  <conditionalFormatting sqref="F20:F21">
    <cfRule type="cellIs" dxfId="50" priority="30" stopIfTrue="1" operator="lessThan">
      <formula>0</formula>
    </cfRule>
  </conditionalFormatting>
  <conditionalFormatting sqref="D39:E41">
    <cfRule type="cellIs" dxfId="49" priority="26" stopIfTrue="1" operator="lessThan">
      <formula>0</formula>
    </cfRule>
  </conditionalFormatting>
  <conditionalFormatting sqref="D24:E24">
    <cfRule type="cellIs" dxfId="48" priority="28" stopIfTrue="1" operator="lessThan">
      <formula>0</formula>
    </cfRule>
  </conditionalFormatting>
  <conditionalFormatting sqref="D29:E29 D32:E36">
    <cfRule type="cellIs" dxfId="47" priority="27" stopIfTrue="1" operator="lessThan">
      <formula>0</formula>
    </cfRule>
  </conditionalFormatting>
  <conditionalFormatting sqref="A31:B31">
    <cfRule type="cellIs" dxfId="46" priority="23" stopIfTrue="1" operator="lessThan">
      <formula>0</formula>
    </cfRule>
  </conditionalFormatting>
  <conditionalFormatting sqref="C31:H31">
    <cfRule type="cellIs" dxfId="45" priority="22" stopIfTrue="1" operator="lessThan">
      <formula>0</formula>
    </cfRule>
  </conditionalFormatting>
  <conditionalFormatting sqref="A31">
    <cfRule type="duplicateValues" dxfId="44" priority="24"/>
  </conditionalFormatting>
  <conditionalFormatting sqref="A31">
    <cfRule type="duplicateValues" dxfId="43" priority="25"/>
  </conditionalFormatting>
  <conditionalFormatting sqref="G37">
    <cfRule type="cellIs" dxfId="42" priority="19" stopIfTrue="1" operator="lessThan">
      <formula>0</formula>
    </cfRule>
  </conditionalFormatting>
  <conditionalFormatting sqref="A37">
    <cfRule type="duplicateValues" dxfId="41" priority="18"/>
  </conditionalFormatting>
  <conditionalFormatting sqref="A37">
    <cfRule type="duplicateValues" dxfId="40" priority="20"/>
  </conditionalFormatting>
  <conditionalFormatting sqref="F37">
    <cfRule type="cellIs" dxfId="39" priority="17" stopIfTrue="1" operator="lessThan">
      <formula>0</formula>
    </cfRule>
  </conditionalFormatting>
  <conditionalFormatting sqref="D37:E37">
    <cfRule type="cellIs" dxfId="38" priority="16" stopIfTrue="1" operator="lessThan">
      <formula>0</formula>
    </cfRule>
  </conditionalFormatting>
  <conditionalFormatting sqref="D8:E8">
    <cfRule type="cellIs" dxfId="37" priority="9" stopIfTrue="1" operator="lessThan">
      <formula>0</formula>
    </cfRule>
  </conditionalFormatting>
  <conditionalFormatting sqref="A22:B23 G22:G23">
    <cfRule type="cellIs" dxfId="36" priority="6" stopIfTrue="1" operator="lessThan">
      <formula>0</formula>
    </cfRule>
  </conditionalFormatting>
  <conditionalFormatting sqref="C22:E23">
    <cfRule type="cellIs" dxfId="35" priority="5" stopIfTrue="1" operator="lessThan">
      <formula>0</formula>
    </cfRule>
  </conditionalFormatting>
  <conditionalFormatting sqref="A22:A23">
    <cfRule type="duplicateValues" dxfId="34" priority="7"/>
  </conditionalFormatting>
  <conditionalFormatting sqref="A22:A23">
    <cfRule type="duplicateValues" dxfId="33" priority="8"/>
  </conditionalFormatting>
  <conditionalFormatting sqref="F22:F23">
    <cfRule type="cellIs" dxfId="32" priority="4" stopIfTrue="1" operator="lessThan">
      <formula>0</formula>
    </cfRule>
  </conditionalFormatting>
  <conditionalFormatting sqref="A27:A28">
    <cfRule type="duplicateValues" dxfId="31" priority="2624"/>
  </conditionalFormatting>
  <conditionalFormatting sqref="A32:A36 A29:A30">
    <cfRule type="duplicateValues" dxfId="30" priority="2627"/>
  </conditionalFormatting>
  <conditionalFormatting sqref="A32:A36 A11:A21 A1:A8 A38:A41 A24:A30">
    <cfRule type="duplicateValues" dxfId="29" priority="2633"/>
  </conditionalFormatting>
  <conditionalFormatting sqref="P5 P7">
    <cfRule type="cellIs" dxfId="28" priority="3" stopIfTrue="1" operator="lessThan">
      <formula>0</formula>
    </cfRule>
  </conditionalFormatting>
  <conditionalFormatting sqref="P17 P19 P26">
    <cfRule type="cellIs" dxfId="27" priority="2" stopIfTrue="1" operator="lessThan">
      <formula>0</formula>
    </cfRule>
  </conditionalFormatting>
  <conditionalFormatting sqref="P31">
    <cfRule type="cellIs" dxfId="26" priority="1" stopIfTrue="1" operator="lessThan">
      <formula>0</formula>
    </cfRule>
  </conditionalFormatting>
  <pageMargins left="0.7" right="0.7"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4.9989318521683403E-2"/>
  </sheetPr>
  <dimension ref="A1:K41"/>
  <sheetViews>
    <sheetView workbookViewId="0">
      <pane ySplit="5" topLeftCell="A6" activePane="bottomLeft" state="frozen"/>
      <selection activeCell="A30" sqref="A30"/>
      <selection pane="bottomLeft" activeCell="H15" sqref="H15"/>
    </sheetView>
  </sheetViews>
  <sheetFormatPr defaultColWidth="8.86328125" defaultRowHeight="14.25" x14ac:dyDescent="0.45"/>
  <cols>
    <col min="1" max="1" width="42" customWidth="1"/>
    <col min="2" max="2" width="12.86328125" hidden="1" customWidth="1"/>
    <col min="3" max="3" width="17" style="561" hidden="1" customWidth="1"/>
    <col min="4" max="4" width="16" customWidth="1"/>
  </cols>
  <sheetData>
    <row r="1" spans="1:11" ht="22.5" x14ac:dyDescent="0.6">
      <c r="A1" s="106" t="s">
        <v>1083</v>
      </c>
      <c r="B1" s="269"/>
      <c r="C1" s="604"/>
      <c r="D1" s="269"/>
      <c r="E1" s="269"/>
      <c r="F1" s="269"/>
      <c r="G1" s="269"/>
      <c r="H1" s="269"/>
      <c r="I1" s="269"/>
      <c r="J1" s="269"/>
      <c r="K1" s="269"/>
    </row>
    <row r="2" spans="1:11" ht="15.4" x14ac:dyDescent="0.45">
      <c r="A2" s="268" t="s">
        <v>1084</v>
      </c>
      <c r="B2" s="55"/>
    </row>
    <row r="3" spans="1:11" ht="15.4" x14ac:dyDescent="0.45">
      <c r="A3" s="268" t="s">
        <v>1085</v>
      </c>
      <c r="B3" s="55"/>
    </row>
    <row r="4" spans="1:11" ht="15.4" x14ac:dyDescent="0.45">
      <c r="A4" s="57"/>
      <c r="B4" s="55"/>
    </row>
    <row r="5" spans="1:11" ht="30.4" thickBot="1" x14ac:dyDescent="0.5">
      <c r="A5" s="460" t="s">
        <v>616</v>
      </c>
      <c r="B5" s="460" t="s">
        <v>1006</v>
      </c>
      <c r="C5" s="605" t="s">
        <v>1007</v>
      </c>
      <c r="D5" s="605" t="s">
        <v>601</v>
      </c>
    </row>
    <row r="6" spans="1:11" ht="14.65" thickBot="1" x14ac:dyDescent="0.5">
      <c r="A6" s="1378"/>
      <c r="B6" s="1379"/>
      <c r="C6" s="1119"/>
      <c r="D6" s="1120"/>
    </row>
    <row r="7" spans="1:11" ht="14.65" thickBot="1" x14ac:dyDescent="0.5">
      <c r="A7" s="461" t="s">
        <v>1086</v>
      </c>
      <c r="B7" s="462"/>
      <c r="C7" s="462"/>
      <c r="D7" s="462"/>
    </row>
    <row r="8" spans="1:11" x14ac:dyDescent="0.45">
      <c r="A8" s="59" t="s">
        <v>1087</v>
      </c>
      <c r="B8" s="330">
        <v>1500</v>
      </c>
      <c r="C8" s="1121"/>
      <c r="D8" s="379"/>
    </row>
    <row r="9" spans="1:11" x14ac:dyDescent="0.45">
      <c r="A9" s="59" t="s">
        <v>1088</v>
      </c>
      <c r="B9" s="330">
        <v>500</v>
      </c>
      <c r="C9" s="1122"/>
      <c r="D9" s="381"/>
    </row>
    <row r="10" spans="1:11" x14ac:dyDescent="0.45">
      <c r="A10" s="59" t="s">
        <v>1089</v>
      </c>
      <c r="B10" s="330">
        <v>1000</v>
      </c>
      <c r="C10" s="1122"/>
      <c r="D10" s="381"/>
    </row>
    <row r="11" spans="1:11" x14ac:dyDescent="0.45">
      <c r="A11" s="59" t="s">
        <v>1090</v>
      </c>
      <c r="B11" s="330">
        <v>1000</v>
      </c>
      <c r="C11" s="1122"/>
      <c r="D11" s="381"/>
    </row>
    <row r="12" spans="1:11" x14ac:dyDescent="0.45">
      <c r="A12" s="59" t="s">
        <v>1091</v>
      </c>
      <c r="B12" s="330">
        <v>580</v>
      </c>
      <c r="C12" s="1122"/>
      <c r="D12" s="381"/>
    </row>
    <row r="13" spans="1:11" x14ac:dyDescent="0.45">
      <c r="A13" s="59" t="s">
        <v>1092</v>
      </c>
      <c r="B13" s="330">
        <v>190</v>
      </c>
      <c r="C13" s="1122"/>
      <c r="D13" s="381"/>
    </row>
    <row r="14" spans="1:11" x14ac:dyDescent="0.45">
      <c r="A14" s="59" t="s">
        <v>1093</v>
      </c>
      <c r="B14" s="330" t="s">
        <v>1094</v>
      </c>
      <c r="C14" s="1122"/>
      <c r="D14" s="381">
        <v>10000</v>
      </c>
    </row>
    <row r="15" spans="1:11" x14ac:dyDescent="0.45">
      <c r="A15" s="59" t="s">
        <v>1095</v>
      </c>
      <c r="B15" s="330" t="s">
        <v>1094</v>
      </c>
      <c r="C15" s="1122"/>
      <c r="D15" s="381">
        <v>8000</v>
      </c>
    </row>
    <row r="16" spans="1:11" ht="14.65" thickBot="1" x14ac:dyDescent="0.5">
      <c r="A16" s="59" t="s">
        <v>1096</v>
      </c>
      <c r="B16" s="330">
        <f>B17-SUM(B8:B15)</f>
        <v>10230</v>
      </c>
      <c r="C16" s="1122"/>
      <c r="D16" s="381"/>
    </row>
    <row r="17" spans="1:5" ht="14.65" thickBot="1" x14ac:dyDescent="0.5">
      <c r="A17" s="331" t="s">
        <v>1005</v>
      </c>
      <c r="B17" s="332">
        <v>15000</v>
      </c>
      <c r="C17" s="1123"/>
      <c r="D17" s="428">
        <f>SUM(D12:D16)</f>
        <v>18000</v>
      </c>
      <c r="E17" t="s">
        <v>1097</v>
      </c>
    </row>
    <row r="18" spans="1:5" ht="14.65" thickBot="1" x14ac:dyDescent="0.5">
      <c r="A18" s="1378"/>
      <c r="B18" s="1379"/>
      <c r="D18" s="428"/>
    </row>
    <row r="19" spans="1:5" ht="14.65" thickBot="1" x14ac:dyDescent="0.5">
      <c r="A19" s="435" t="s">
        <v>1039</v>
      </c>
      <c r="B19" s="104"/>
      <c r="C19" s="1126"/>
      <c r="D19" s="428"/>
    </row>
    <row r="20" spans="1:5" x14ac:dyDescent="0.45">
      <c r="A20" s="59" t="s">
        <v>1098</v>
      </c>
      <c r="B20" s="329">
        <v>1018</v>
      </c>
      <c r="D20" s="381"/>
    </row>
    <row r="21" spans="1:5" x14ac:dyDescent="0.45">
      <c r="A21" s="59" t="s">
        <v>1099</v>
      </c>
      <c r="B21" s="330">
        <v>2000</v>
      </c>
      <c r="D21" s="381">
        <v>500</v>
      </c>
    </row>
    <row r="22" spans="1:5" x14ac:dyDescent="0.45">
      <c r="A22" s="59" t="s">
        <v>1100</v>
      </c>
      <c r="B22" s="330">
        <v>1000</v>
      </c>
      <c r="D22" s="381"/>
    </row>
    <row r="23" spans="1:5" x14ac:dyDescent="0.45">
      <c r="A23" s="59" t="s">
        <v>1101</v>
      </c>
      <c r="B23" s="330"/>
      <c r="D23" s="381">
        <v>500</v>
      </c>
    </row>
    <row r="24" spans="1:5" x14ac:dyDescent="0.45">
      <c r="A24" s="59" t="s">
        <v>1102</v>
      </c>
      <c r="B24" s="330"/>
      <c r="D24" s="381">
        <v>7000</v>
      </c>
    </row>
    <row r="25" spans="1:5" x14ac:dyDescent="0.45">
      <c r="A25" s="59" t="s">
        <v>1103</v>
      </c>
      <c r="B25" s="330"/>
      <c r="D25" s="381">
        <v>500</v>
      </c>
    </row>
    <row r="26" spans="1:5" x14ac:dyDescent="0.45">
      <c r="A26" s="59" t="s">
        <v>1104</v>
      </c>
      <c r="B26" s="330"/>
      <c r="D26" s="381">
        <v>500</v>
      </c>
    </row>
    <row r="27" spans="1:5" x14ac:dyDescent="0.45">
      <c r="A27" s="59" t="s">
        <v>1105</v>
      </c>
      <c r="B27" s="330"/>
      <c r="D27" s="381">
        <v>500</v>
      </c>
    </row>
    <row r="28" spans="1:5" x14ac:dyDescent="0.45">
      <c r="A28" s="59" t="s">
        <v>1106</v>
      </c>
      <c r="B28" s="330"/>
      <c r="D28" s="381">
        <v>500</v>
      </c>
    </row>
    <row r="29" spans="1:5" x14ac:dyDescent="0.45">
      <c r="A29" s="59" t="s">
        <v>1107</v>
      </c>
      <c r="B29" s="330"/>
      <c r="D29" s="381">
        <v>500</v>
      </c>
    </row>
    <row r="30" spans="1:5" x14ac:dyDescent="0.45">
      <c r="A30" s="59" t="s">
        <v>1108</v>
      </c>
      <c r="B30" s="330"/>
      <c r="D30" s="381">
        <v>1000</v>
      </c>
    </row>
    <row r="31" spans="1:5" x14ac:dyDescent="0.45">
      <c r="A31" s="59"/>
      <c r="B31" s="330"/>
      <c r="D31" s="381"/>
    </row>
    <row r="32" spans="1:5" ht="14.65" thickBot="1" x14ac:dyDescent="0.5">
      <c r="A32" s="55" t="s">
        <v>1109</v>
      </c>
      <c r="B32" s="330">
        <f>B33-SUM(B20:B31)</f>
        <v>5982</v>
      </c>
      <c r="D32" s="381"/>
    </row>
    <row r="33" spans="1:4" ht="14.65" thickBot="1" x14ac:dyDescent="0.5">
      <c r="A33" s="333" t="s">
        <v>1005</v>
      </c>
      <c r="B33" s="332">
        <v>10000</v>
      </c>
      <c r="C33" s="1123"/>
      <c r="D33" s="428">
        <f>SUM(D20:D32)</f>
        <v>11500</v>
      </c>
    </row>
    <row r="34" spans="1:4" ht="14.65" thickBot="1" x14ac:dyDescent="0.5">
      <c r="A34" s="1378"/>
      <c r="B34" s="1379"/>
      <c r="C34" s="1126"/>
      <c r="D34" s="428"/>
    </row>
    <row r="35" spans="1:4" ht="14.65" thickBot="1" x14ac:dyDescent="0.5">
      <c r="A35" s="435" t="s">
        <v>607</v>
      </c>
      <c r="B35" s="104"/>
      <c r="D35" s="428"/>
    </row>
    <row r="36" spans="1:4" x14ac:dyDescent="0.45">
      <c r="A36" s="59" t="s">
        <v>1110</v>
      </c>
      <c r="B36" s="329">
        <v>1625</v>
      </c>
      <c r="C36" s="1121"/>
      <c r="D36" s="381"/>
    </row>
    <row r="37" spans="1:4" x14ac:dyDescent="0.45">
      <c r="A37" s="59" t="s">
        <v>1040</v>
      </c>
      <c r="B37" s="330"/>
      <c r="C37" s="1251"/>
      <c r="D37" s="381">
        <v>250</v>
      </c>
    </row>
    <row r="38" spans="1:4" ht="14.65" thickBot="1" x14ac:dyDescent="0.5">
      <c r="A38" s="59" t="s">
        <v>1108</v>
      </c>
      <c r="B38" s="330"/>
      <c r="D38" s="381">
        <v>250</v>
      </c>
    </row>
    <row r="39" spans="1:4" ht="14.65" thickBot="1" x14ac:dyDescent="0.5">
      <c r="A39" s="1378"/>
      <c r="B39" s="1379"/>
      <c r="C39" s="1126"/>
      <c r="D39" s="428"/>
    </row>
    <row r="40" spans="1:4" ht="18.75" thickTop="1" thickBot="1" x14ac:dyDescent="0.6">
      <c r="A40" s="80" t="s">
        <v>1111</v>
      </c>
      <c r="B40" s="365">
        <f>B36+B33+B17</f>
        <v>26625</v>
      </c>
      <c r="C40" s="1125">
        <v>30000</v>
      </c>
      <c r="D40" s="1127">
        <f>D33+D37+D38+D17</f>
        <v>30000</v>
      </c>
    </row>
    <row r="41" spans="1:4" ht="14.65" thickTop="1" x14ac:dyDescent="0.45">
      <c r="A41" s="55"/>
      <c r="B41" s="55"/>
    </row>
  </sheetData>
  <mergeCells count="4">
    <mergeCell ref="A6:B6"/>
    <mergeCell ref="A18:B18"/>
    <mergeCell ref="A39:B39"/>
    <mergeCell ref="A34:B34"/>
  </mergeCells>
  <phoneticPr fontId="58" type="noConversion"/>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62"/>
  <sheetViews>
    <sheetView zoomScale="97" zoomScaleNormal="110" workbookViewId="0">
      <pane ySplit="5" topLeftCell="A24" activePane="bottomLeft" state="frozen"/>
      <selection activeCell="A30" sqref="A30"/>
      <selection pane="bottomLeft" activeCell="R29" sqref="R29"/>
    </sheetView>
  </sheetViews>
  <sheetFormatPr defaultColWidth="8.86328125" defaultRowHeight="14.25" x14ac:dyDescent="0.45"/>
  <cols>
    <col min="1" max="1" width="46.3984375" customWidth="1"/>
    <col min="2" max="3" width="15" hidden="1" customWidth="1"/>
    <col min="4" max="4" width="16.86328125" hidden="1" customWidth="1"/>
    <col min="5" max="5" width="11.86328125" hidden="1" customWidth="1"/>
    <col min="6" max="6" width="19.73046875" hidden="1" customWidth="1"/>
    <col min="7" max="7" width="15.265625" style="561" customWidth="1"/>
    <col min="8" max="8" width="12" hidden="1" customWidth="1"/>
    <col min="9" max="17" width="0" hidden="1" customWidth="1"/>
    <col min="18" max="18" width="17.86328125" customWidth="1"/>
    <col min="19" max="19" width="26.59765625" customWidth="1"/>
  </cols>
  <sheetData>
    <row r="1" spans="1:18" ht="25.5" x14ac:dyDescent="0.45">
      <c r="A1" s="1374" t="s">
        <v>1112</v>
      </c>
      <c r="B1" s="1375"/>
      <c r="C1" s="1375"/>
      <c r="D1" s="1375"/>
      <c r="E1" s="1375"/>
      <c r="F1" s="1375"/>
    </row>
    <row r="2" spans="1:18" ht="15.4" x14ac:dyDescent="0.45">
      <c r="A2" s="268" t="s">
        <v>1113</v>
      </c>
    </row>
    <row r="3" spans="1:18" ht="15.4" x14ac:dyDescent="0.45">
      <c r="A3" s="268" t="s">
        <v>1114</v>
      </c>
    </row>
    <row r="4" spans="1:18" ht="15.4" x14ac:dyDescent="0.45">
      <c r="A4" s="57"/>
    </row>
    <row r="5" spans="1:18" s="264" customFormat="1" ht="30" x14ac:dyDescent="0.45">
      <c r="A5" s="266" t="s">
        <v>616</v>
      </c>
      <c r="B5" s="266" t="s">
        <v>637</v>
      </c>
      <c r="C5" s="266" t="s">
        <v>1006</v>
      </c>
      <c r="D5" s="266" t="s">
        <v>1115</v>
      </c>
      <c r="E5" s="266" t="s">
        <v>1116</v>
      </c>
      <c r="F5" s="266" t="s">
        <v>1117</v>
      </c>
      <c r="G5" s="562" t="s">
        <v>1007</v>
      </c>
      <c r="H5" s="1380" t="s">
        <v>636</v>
      </c>
      <c r="I5" s="1380"/>
      <c r="J5" s="1380"/>
      <c r="K5" s="1380"/>
      <c r="L5" s="1380"/>
      <c r="M5" s="1380"/>
      <c r="N5" s="1380"/>
      <c r="O5" s="1380"/>
      <c r="P5" s="1380"/>
      <c r="Q5" s="1380"/>
      <c r="R5" s="562" t="s">
        <v>601</v>
      </c>
    </row>
    <row r="6" spans="1:18" ht="15.75" thickBot="1" x14ac:dyDescent="0.5">
      <c r="A6" s="67"/>
      <c r="B6" s="61"/>
      <c r="C6" s="61"/>
      <c r="D6" s="61"/>
      <c r="E6" s="61"/>
      <c r="F6" s="61"/>
      <c r="G6" s="563"/>
      <c r="H6" s="57"/>
      <c r="I6" s="57"/>
      <c r="J6" s="57"/>
      <c r="K6" s="57"/>
      <c r="R6" s="563"/>
    </row>
    <row r="7" spans="1:18" ht="14.65" thickBot="1" x14ac:dyDescent="0.5">
      <c r="A7" s="79" t="s">
        <v>1118</v>
      </c>
      <c r="B7" s="78"/>
      <c r="C7" s="78"/>
      <c r="D7" s="78"/>
      <c r="E7" s="78"/>
      <c r="F7" s="78"/>
      <c r="G7" s="564"/>
      <c r="H7" s="564"/>
      <c r="I7" s="564"/>
      <c r="J7" s="564"/>
      <c r="K7" s="564"/>
      <c r="L7" s="564"/>
      <c r="M7" s="564"/>
      <c r="N7" s="564"/>
      <c r="O7" s="564"/>
      <c r="P7" s="564"/>
      <c r="Q7" s="564"/>
      <c r="R7" s="564"/>
    </row>
    <row r="8" spans="1:18" hidden="1" x14ac:dyDescent="0.45">
      <c r="A8" s="60" t="s">
        <v>1119</v>
      </c>
      <c r="B8" s="88">
        <v>500</v>
      </c>
      <c r="C8" s="70">
        <v>0</v>
      </c>
      <c r="D8" s="64">
        <v>260</v>
      </c>
      <c r="E8" s="64">
        <v>0</v>
      </c>
      <c r="F8" s="64">
        <f>C8-D8</f>
        <v>-260</v>
      </c>
      <c r="G8" s="565">
        <v>0</v>
      </c>
      <c r="H8" s="553"/>
      <c r="I8" s="553"/>
      <c r="J8" s="553"/>
      <c r="K8" s="553"/>
      <c r="L8" s="553"/>
      <c r="M8" s="553"/>
      <c r="N8" s="553"/>
      <c r="O8" s="553"/>
      <c r="P8" s="553"/>
      <c r="Q8" s="553"/>
      <c r="R8" s="565">
        <v>0</v>
      </c>
    </row>
    <row r="9" spans="1:18" x14ac:dyDescent="0.45">
      <c r="A9" s="60" t="s">
        <v>1034</v>
      </c>
      <c r="B9" s="88">
        <v>400</v>
      </c>
      <c r="C9" s="70">
        <v>600</v>
      </c>
      <c r="D9" s="64">
        <v>185.14</v>
      </c>
      <c r="E9" s="64">
        <v>0</v>
      </c>
      <c r="F9" s="87">
        <f>C9-D9</f>
        <v>414.86</v>
      </c>
      <c r="G9" s="1243">
        <v>250</v>
      </c>
      <c r="H9" s="553"/>
      <c r="I9" s="553"/>
      <c r="J9" s="553"/>
      <c r="K9" s="553"/>
      <c r="L9" s="553"/>
      <c r="M9" s="553"/>
      <c r="N9" s="553"/>
      <c r="O9" s="553"/>
      <c r="P9" s="553"/>
      <c r="Q9" s="553"/>
      <c r="R9" s="1204">
        <v>250</v>
      </c>
    </row>
    <row r="10" spans="1:18" x14ac:dyDescent="0.45">
      <c r="A10" s="60" t="s">
        <v>1036</v>
      </c>
      <c r="B10" s="88">
        <v>1000</v>
      </c>
      <c r="C10" s="70">
        <v>969.51</v>
      </c>
      <c r="D10" s="64">
        <v>902.19</v>
      </c>
      <c r="E10" s="64">
        <v>0</v>
      </c>
      <c r="F10" s="87">
        <f>C10-D10</f>
        <v>67.319999999999936</v>
      </c>
      <c r="G10" s="1243">
        <v>500</v>
      </c>
      <c r="H10" s="553"/>
      <c r="I10" s="553"/>
      <c r="J10" s="553"/>
      <c r="K10" s="553"/>
      <c r="L10" s="553"/>
      <c r="M10" s="553"/>
      <c r="N10" s="553"/>
      <c r="O10" s="553"/>
      <c r="P10" s="553"/>
      <c r="Q10" s="553"/>
      <c r="R10" s="1204">
        <v>500</v>
      </c>
    </row>
    <row r="11" spans="1:18" x14ac:dyDescent="0.45">
      <c r="A11" s="60" t="s">
        <v>1120</v>
      </c>
      <c r="B11" s="88">
        <v>500</v>
      </c>
      <c r="C11" s="70">
        <v>600</v>
      </c>
      <c r="D11" s="64">
        <v>1419.69</v>
      </c>
      <c r="E11" s="64">
        <v>0</v>
      </c>
      <c r="F11" s="87">
        <f>C11-D11</f>
        <v>-819.69</v>
      </c>
      <c r="G11" s="1225">
        <v>0</v>
      </c>
      <c r="H11" s="1129"/>
      <c r="I11" s="1129"/>
      <c r="J11" s="1129"/>
      <c r="K11" s="1129"/>
      <c r="L11" s="1129"/>
      <c r="M11" s="1129"/>
      <c r="N11" s="1129"/>
      <c r="O11" s="1129"/>
      <c r="P11" s="1129"/>
      <c r="Q11" s="1129"/>
      <c r="R11" s="1212">
        <v>0</v>
      </c>
    </row>
    <row r="12" spans="1:18" ht="14.65" thickBot="1" x14ac:dyDescent="0.5">
      <c r="A12" s="73" t="s">
        <v>1005</v>
      </c>
      <c r="B12" s="306">
        <f t="shared" ref="B12:G12" si="0">SUM(B8:B11)</f>
        <v>2400</v>
      </c>
      <c r="C12" s="75">
        <f t="shared" si="0"/>
        <v>2169.5100000000002</v>
      </c>
      <c r="D12" s="74">
        <f t="shared" si="0"/>
        <v>2767.02</v>
      </c>
      <c r="E12" s="74">
        <f t="shared" si="0"/>
        <v>0</v>
      </c>
      <c r="F12" s="335">
        <f t="shared" si="0"/>
        <v>-597.5100000000001</v>
      </c>
      <c r="G12" s="570">
        <f t="shared" si="0"/>
        <v>750</v>
      </c>
      <c r="R12" s="1206">
        <f t="shared" ref="R12" si="1">SUM(R8:R11)</f>
        <v>750</v>
      </c>
    </row>
    <row r="13" spans="1:18" ht="14.65" hidden="1" thickBot="1" x14ac:dyDescent="0.5">
      <c r="A13" s="79" t="s">
        <v>1121</v>
      </c>
      <c r="B13" s="76"/>
      <c r="C13" s="76"/>
      <c r="D13" s="76"/>
      <c r="E13" s="76"/>
      <c r="F13" s="77"/>
      <c r="G13" s="569"/>
      <c r="H13" s="58"/>
      <c r="I13" s="58"/>
      <c r="J13" s="58"/>
      <c r="K13" s="58"/>
      <c r="R13" s="1207"/>
    </row>
    <row r="14" spans="1:18" ht="14.65" hidden="1" thickBot="1" x14ac:dyDescent="0.5">
      <c r="A14" s="60" t="s">
        <v>1122</v>
      </c>
      <c r="B14" s="88">
        <v>0</v>
      </c>
      <c r="C14" s="70">
        <v>0</v>
      </c>
      <c r="D14" s="64">
        <v>0</v>
      </c>
      <c r="E14" s="64">
        <v>0</v>
      </c>
      <c r="F14" s="336">
        <f>C14-D14</f>
        <v>0</v>
      </c>
      <c r="G14" s="1214">
        <v>0</v>
      </c>
      <c r="H14" s="553"/>
      <c r="I14" s="553"/>
      <c r="J14" s="553"/>
      <c r="K14" s="553"/>
      <c r="L14" s="553"/>
      <c r="M14" s="553"/>
      <c r="N14" s="553"/>
      <c r="O14" s="553"/>
      <c r="P14" s="553"/>
      <c r="Q14" s="553"/>
      <c r="R14" s="1208">
        <v>0</v>
      </c>
    </row>
    <row r="15" spans="1:18" ht="14.65" hidden="1" thickBot="1" x14ac:dyDescent="0.5">
      <c r="A15" s="60" t="s">
        <v>1123</v>
      </c>
      <c r="B15" s="88">
        <v>0</v>
      </c>
      <c r="C15" s="70">
        <v>0</v>
      </c>
      <c r="D15" s="64">
        <v>0</v>
      </c>
      <c r="E15" s="64">
        <v>0</v>
      </c>
      <c r="F15" s="336">
        <f>C15-D15</f>
        <v>0</v>
      </c>
      <c r="G15" s="1214">
        <v>0</v>
      </c>
      <c r="H15" s="553"/>
      <c r="I15" s="553"/>
      <c r="J15" s="553"/>
      <c r="K15" s="553"/>
      <c r="L15" s="553"/>
      <c r="M15" s="553"/>
      <c r="N15" s="553"/>
      <c r="O15" s="553"/>
      <c r="P15" s="553"/>
      <c r="Q15" s="553"/>
      <c r="R15" s="1208">
        <v>0</v>
      </c>
    </row>
    <row r="16" spans="1:18" ht="14.65" hidden="1" thickBot="1" x14ac:dyDescent="0.5">
      <c r="A16" s="60" t="s">
        <v>1124</v>
      </c>
      <c r="B16" s="88">
        <v>200</v>
      </c>
      <c r="C16" s="70">
        <v>32.99</v>
      </c>
      <c r="D16" s="64">
        <v>167.01</v>
      </c>
      <c r="E16" s="64">
        <v>32.99</v>
      </c>
      <c r="F16" s="336">
        <f>C16-D16</f>
        <v>-134.01999999999998</v>
      </c>
      <c r="G16" s="1214">
        <v>0</v>
      </c>
      <c r="H16" s="553"/>
      <c r="I16" s="553"/>
      <c r="J16" s="553"/>
      <c r="K16" s="553"/>
      <c r="L16" s="553"/>
      <c r="M16" s="553"/>
      <c r="N16" s="553"/>
      <c r="O16" s="553"/>
      <c r="P16" s="553"/>
      <c r="Q16" s="553"/>
      <c r="R16" s="1208">
        <v>0</v>
      </c>
    </row>
    <row r="17" spans="1:19" ht="14.65" hidden="1" thickBot="1" x14ac:dyDescent="0.5">
      <c r="A17" s="73" t="s">
        <v>1005</v>
      </c>
      <c r="B17" s="306">
        <f t="shared" ref="B17:G17" si="2">SUM(B14:B16)</f>
        <v>200</v>
      </c>
      <c r="C17" s="75">
        <f t="shared" si="2"/>
        <v>32.99</v>
      </c>
      <c r="D17" s="74">
        <f t="shared" si="2"/>
        <v>167.01</v>
      </c>
      <c r="E17" s="74">
        <f t="shared" si="2"/>
        <v>32.99</v>
      </c>
      <c r="F17" s="335">
        <f t="shared" si="2"/>
        <v>-134.01999999999998</v>
      </c>
      <c r="G17" s="567">
        <f t="shared" si="2"/>
        <v>0</v>
      </c>
      <c r="R17" s="1209">
        <f t="shared" ref="R17" si="3">SUM(R14:R16)</f>
        <v>0</v>
      </c>
    </row>
    <row r="18" spans="1:19" ht="14.65" thickBot="1" x14ac:dyDescent="0.5">
      <c r="A18" s="79" t="s">
        <v>1125</v>
      </c>
      <c r="B18" s="76"/>
      <c r="C18" s="76"/>
      <c r="D18" s="76"/>
      <c r="E18" s="76"/>
      <c r="F18" s="77"/>
      <c r="G18" s="569"/>
      <c r="H18" s="569"/>
      <c r="I18" s="569"/>
      <c r="J18" s="569"/>
      <c r="K18" s="569"/>
      <c r="L18" s="569"/>
      <c r="M18" s="569"/>
      <c r="N18" s="569"/>
      <c r="O18" s="569"/>
      <c r="P18" s="569"/>
      <c r="Q18" s="569"/>
      <c r="R18" s="1207"/>
    </row>
    <row r="19" spans="1:19" hidden="1" x14ac:dyDescent="0.45">
      <c r="A19" s="60" t="s">
        <v>1126</v>
      </c>
      <c r="B19" s="88">
        <v>0</v>
      </c>
      <c r="C19" s="70">
        <v>0</v>
      </c>
      <c r="D19" s="64">
        <v>0</v>
      </c>
      <c r="E19" s="64">
        <v>0</v>
      </c>
      <c r="F19" s="336">
        <f>C19-D19</f>
        <v>0</v>
      </c>
      <c r="G19" s="567"/>
      <c r="H19" s="553"/>
      <c r="I19" s="553"/>
      <c r="J19" s="553"/>
      <c r="K19" s="553"/>
      <c r="L19" s="553"/>
      <c r="M19" s="553"/>
      <c r="N19" s="553"/>
      <c r="O19" s="553"/>
      <c r="P19" s="553"/>
      <c r="Q19" s="553"/>
      <c r="R19" s="1209"/>
    </row>
    <row r="20" spans="1:19" ht="14.65" thickBot="1" x14ac:dyDescent="0.5">
      <c r="A20" s="60" t="s">
        <v>1127</v>
      </c>
      <c r="B20" s="88">
        <v>500</v>
      </c>
      <c r="C20" s="70">
        <v>500</v>
      </c>
      <c r="D20" s="64">
        <v>500</v>
      </c>
      <c r="E20" s="64">
        <v>500</v>
      </c>
      <c r="F20" s="336">
        <f>C20-D20</f>
        <v>0</v>
      </c>
      <c r="G20" s="1213">
        <v>1000</v>
      </c>
      <c r="H20" s="553"/>
      <c r="I20" s="553"/>
      <c r="J20" s="553"/>
      <c r="K20" s="553"/>
      <c r="L20" s="553"/>
      <c r="M20" s="553"/>
      <c r="N20" s="553"/>
      <c r="O20" s="553"/>
      <c r="P20" s="553"/>
      <c r="Q20" s="553"/>
      <c r="R20" s="1204">
        <v>1000</v>
      </c>
    </row>
    <row r="21" spans="1:19" ht="14.65" hidden="1" thickBot="1" x14ac:dyDescent="0.5">
      <c r="A21" s="60" t="s">
        <v>1128</v>
      </c>
      <c r="B21" s="88">
        <v>0</v>
      </c>
      <c r="C21" s="70">
        <v>0</v>
      </c>
      <c r="D21" s="64">
        <v>0</v>
      </c>
      <c r="E21" s="64">
        <v>0</v>
      </c>
      <c r="F21" s="336">
        <f>C21-D21</f>
        <v>0</v>
      </c>
      <c r="G21" s="570"/>
      <c r="H21" s="553"/>
      <c r="I21" s="553"/>
      <c r="J21" s="553"/>
      <c r="K21" s="553"/>
      <c r="L21" s="553"/>
      <c r="M21" s="553"/>
      <c r="N21" s="553"/>
      <c r="O21" s="553"/>
      <c r="P21" s="553"/>
      <c r="Q21" s="553"/>
      <c r="R21" s="1206"/>
    </row>
    <row r="22" spans="1:19" ht="14.65" thickBot="1" x14ac:dyDescent="0.5">
      <c r="A22" s="73" t="s">
        <v>1005</v>
      </c>
      <c r="B22" s="306">
        <f t="shared" ref="B22:G22" si="4">SUM(B19:B21)</f>
        <v>500</v>
      </c>
      <c r="C22" s="75">
        <f t="shared" si="4"/>
        <v>500</v>
      </c>
      <c r="D22" s="74">
        <f t="shared" si="4"/>
        <v>500</v>
      </c>
      <c r="E22" s="74">
        <f t="shared" si="4"/>
        <v>500</v>
      </c>
      <c r="F22" s="1178">
        <f t="shared" si="4"/>
        <v>0</v>
      </c>
      <c r="G22" s="1217">
        <f t="shared" si="4"/>
        <v>1000</v>
      </c>
      <c r="H22" s="1136"/>
      <c r="I22" s="1136"/>
      <c r="J22" s="1136"/>
      <c r="K22" s="1136"/>
      <c r="L22" s="1136"/>
      <c r="M22" s="1136"/>
      <c r="N22" s="1136"/>
      <c r="O22" s="1136"/>
      <c r="P22" s="1136"/>
      <c r="Q22" s="1136"/>
      <c r="R22" s="1218">
        <f t="shared" ref="R22" si="5">SUM(R19:R21)</f>
        <v>1000</v>
      </c>
    </row>
    <row r="23" spans="1:19" ht="14.65" thickBot="1" x14ac:dyDescent="0.5">
      <c r="A23" s="79" t="s">
        <v>1129</v>
      </c>
      <c r="B23" s="76"/>
      <c r="C23" s="76"/>
      <c r="D23" s="76"/>
      <c r="E23" s="76"/>
      <c r="F23" s="77"/>
      <c r="G23" s="1219"/>
      <c r="H23" s="1219"/>
      <c r="I23" s="1219"/>
      <c r="J23" s="1219"/>
      <c r="K23" s="1219"/>
      <c r="L23" s="1219"/>
      <c r="M23" s="1219"/>
      <c r="N23" s="1219"/>
      <c r="O23" s="1219"/>
      <c r="P23" s="1219"/>
      <c r="Q23" s="1219"/>
      <c r="R23" s="1220"/>
    </row>
    <row r="24" spans="1:19" x14ac:dyDescent="0.45">
      <c r="A24" s="62" t="s">
        <v>1130</v>
      </c>
      <c r="B24" s="88">
        <v>300</v>
      </c>
      <c r="C24" s="70">
        <v>300</v>
      </c>
      <c r="D24" s="64">
        <v>148.75</v>
      </c>
      <c r="E24" s="64"/>
      <c r="F24" s="336">
        <f>C24-D24</f>
        <v>151.25</v>
      </c>
      <c r="G24" s="1213">
        <v>250</v>
      </c>
      <c r="H24" s="553"/>
      <c r="I24" s="553"/>
      <c r="J24" s="553"/>
      <c r="K24" s="553"/>
      <c r="L24" s="553"/>
      <c r="M24" s="553"/>
      <c r="N24" s="553"/>
      <c r="O24" s="553"/>
      <c r="P24" s="553"/>
      <c r="Q24" s="553"/>
      <c r="R24" s="1204">
        <v>1500</v>
      </c>
      <c r="S24" t="s">
        <v>1131</v>
      </c>
    </row>
    <row r="25" spans="1:19" ht="14.65" thickBot="1" x14ac:dyDescent="0.5">
      <c r="A25" s="79" t="s">
        <v>1132</v>
      </c>
      <c r="B25" s="76"/>
      <c r="C25" s="76"/>
      <c r="D25" s="76"/>
      <c r="E25" s="76"/>
      <c r="F25" s="77"/>
      <c r="G25" s="564"/>
      <c r="H25" s="564"/>
      <c r="I25" s="564"/>
      <c r="J25" s="564"/>
      <c r="K25" s="564"/>
      <c r="L25" s="564"/>
      <c r="M25" s="564"/>
      <c r="N25" s="564"/>
      <c r="O25" s="564"/>
      <c r="P25" s="564"/>
      <c r="Q25" s="564"/>
      <c r="R25" s="1210"/>
    </row>
    <row r="26" spans="1:19" hidden="1" x14ac:dyDescent="0.45">
      <c r="A26" s="60" t="s">
        <v>1133</v>
      </c>
      <c r="B26" s="88">
        <v>2500</v>
      </c>
      <c r="C26" s="70">
        <v>2500</v>
      </c>
      <c r="D26" s="64">
        <v>703.1099999999999</v>
      </c>
      <c r="E26" s="64">
        <v>2500</v>
      </c>
      <c r="F26" s="336">
        <f>C26-D26</f>
        <v>1796.89</v>
      </c>
      <c r="G26" s="1213">
        <v>0</v>
      </c>
      <c r="H26" s="553"/>
      <c r="I26" s="553"/>
      <c r="J26" s="553"/>
      <c r="K26" s="553"/>
      <c r="L26" s="553"/>
      <c r="M26" s="553"/>
      <c r="N26" s="553"/>
      <c r="O26" s="553"/>
      <c r="P26" s="553"/>
      <c r="Q26" s="553"/>
      <c r="R26" s="1204">
        <v>0</v>
      </c>
    </row>
    <row r="27" spans="1:19" hidden="1" x14ac:dyDescent="0.45">
      <c r="A27" s="60" t="s">
        <v>1134</v>
      </c>
      <c r="B27" s="88">
        <v>7000</v>
      </c>
      <c r="C27" s="70">
        <v>7000</v>
      </c>
      <c r="D27" s="64">
        <v>3837.7700000000004</v>
      </c>
      <c r="E27" s="64">
        <v>7000</v>
      </c>
      <c r="F27" s="336">
        <f>C27-D27-E27</f>
        <v>-3837.7700000000004</v>
      </c>
      <c r="H27" s="553"/>
      <c r="I27" s="553"/>
      <c r="J27" s="553"/>
      <c r="K27" s="553"/>
      <c r="L27" s="553"/>
      <c r="M27" s="553"/>
      <c r="N27" s="553"/>
      <c r="O27" s="553"/>
      <c r="P27" s="553"/>
      <c r="Q27" s="553"/>
      <c r="R27" s="1211"/>
    </row>
    <row r="28" spans="1:19" x14ac:dyDescent="0.45">
      <c r="A28" s="1193" t="s">
        <v>1135</v>
      </c>
      <c r="B28" s="1242"/>
      <c r="C28" s="70"/>
      <c r="D28" s="64"/>
      <c r="E28" s="64"/>
      <c r="F28" s="336"/>
      <c r="G28" s="570">
        <v>3000</v>
      </c>
      <c r="H28" s="553"/>
      <c r="I28" s="553"/>
      <c r="J28" s="553"/>
      <c r="K28" s="553"/>
      <c r="L28" s="553"/>
      <c r="M28" s="553"/>
      <c r="N28" s="553"/>
      <c r="O28" s="553"/>
      <c r="P28" s="553"/>
      <c r="Q28" s="553"/>
      <c r="R28" s="1221">
        <v>2000</v>
      </c>
    </row>
    <row r="29" spans="1:19" x14ac:dyDescent="0.45">
      <c r="A29" s="1193" t="s">
        <v>1136</v>
      </c>
      <c r="B29" s="1242"/>
      <c r="C29" s="70"/>
      <c r="D29" s="64"/>
      <c r="E29" s="64"/>
      <c r="F29" s="336"/>
      <c r="G29" s="570">
        <v>2000</v>
      </c>
      <c r="H29" s="553"/>
      <c r="I29" s="553"/>
      <c r="J29" s="553"/>
      <c r="K29" s="553"/>
      <c r="L29" s="553"/>
      <c r="M29" s="553"/>
      <c r="N29" s="553"/>
      <c r="O29" s="553"/>
      <c r="P29" s="553"/>
      <c r="Q29" s="553"/>
      <c r="R29" s="1221">
        <v>2000</v>
      </c>
    </row>
    <row r="30" spans="1:19" x14ac:dyDescent="0.45">
      <c r="A30" s="1193" t="s">
        <v>1137</v>
      </c>
      <c r="B30" s="1242"/>
      <c r="C30" s="70"/>
      <c r="D30" s="64"/>
      <c r="E30" s="64"/>
      <c r="F30" s="336"/>
      <c r="G30" s="571">
        <v>2000</v>
      </c>
      <c r="H30" s="553"/>
      <c r="I30" s="553"/>
      <c r="J30" s="553"/>
      <c r="K30" s="553"/>
      <c r="L30" s="553"/>
      <c r="M30" s="553"/>
      <c r="N30" s="553"/>
      <c r="O30" s="553"/>
      <c r="P30" s="553"/>
      <c r="Q30" s="553"/>
      <c r="R30" s="1222">
        <v>2000</v>
      </c>
    </row>
    <row r="31" spans="1:19" x14ac:dyDescent="0.45">
      <c r="A31" s="1193" t="s">
        <v>1138</v>
      </c>
      <c r="B31" s="1242"/>
      <c r="C31" s="70"/>
      <c r="D31" s="64"/>
      <c r="E31" s="64"/>
      <c r="F31" s="336"/>
      <c r="G31" s="570">
        <v>2000</v>
      </c>
      <c r="H31" s="553"/>
      <c r="I31" s="553"/>
      <c r="J31" s="553"/>
      <c r="K31" s="553"/>
      <c r="L31" s="553"/>
      <c r="M31" s="553"/>
      <c r="N31" s="553"/>
      <c r="O31" s="553"/>
      <c r="P31" s="553"/>
      <c r="Q31" s="553"/>
      <c r="R31" s="1221">
        <v>1000</v>
      </c>
    </row>
    <row r="32" spans="1:19" x14ac:dyDescent="0.45">
      <c r="A32" s="1193" t="s">
        <v>1139</v>
      </c>
      <c r="B32" s="1242"/>
      <c r="C32" s="70"/>
      <c r="D32" s="64"/>
      <c r="E32" s="64"/>
      <c r="F32" s="87"/>
      <c r="G32" s="570"/>
      <c r="H32" s="553"/>
      <c r="I32" s="553"/>
      <c r="J32" s="553"/>
      <c r="K32" s="553"/>
      <c r="L32" s="553"/>
      <c r="M32" s="553"/>
      <c r="N32" s="553"/>
      <c r="O32" s="553"/>
      <c r="P32" s="553"/>
      <c r="Q32" s="553"/>
      <c r="R32" s="1221">
        <v>3000</v>
      </c>
    </row>
    <row r="33" spans="1:18" x14ac:dyDescent="0.45">
      <c r="A33" s="1233" t="s">
        <v>1140</v>
      </c>
      <c r="B33" s="1242">
        <v>2500</v>
      </c>
      <c r="C33" s="70">
        <v>2500</v>
      </c>
      <c r="D33" s="64">
        <v>1456.2</v>
      </c>
      <c r="E33" s="64">
        <v>2500</v>
      </c>
      <c r="F33" s="87">
        <f>C33-D33-E33</f>
        <v>-1456.2</v>
      </c>
      <c r="G33" s="1224">
        <v>4500</v>
      </c>
      <c r="H33" s="1129"/>
      <c r="I33" s="1129"/>
      <c r="J33" s="1129"/>
      <c r="K33" s="1129"/>
      <c r="L33" s="1129"/>
      <c r="M33" s="1129"/>
      <c r="N33" s="1129"/>
      <c r="O33" s="1129"/>
      <c r="P33" s="1129"/>
      <c r="Q33" s="1129"/>
      <c r="R33" s="1225">
        <v>4000</v>
      </c>
    </row>
    <row r="34" spans="1:18" x14ac:dyDescent="0.45">
      <c r="A34" s="62" t="s">
        <v>1005</v>
      </c>
      <c r="B34" s="306">
        <f t="shared" ref="B34:F34" si="6">SUM(B26:B33)</f>
        <v>12000</v>
      </c>
      <c r="C34" s="75">
        <f t="shared" si="6"/>
        <v>12000</v>
      </c>
      <c r="D34" s="74">
        <f t="shared" si="6"/>
        <v>5997.08</v>
      </c>
      <c r="E34" s="74">
        <f t="shared" si="6"/>
        <v>12000</v>
      </c>
      <c r="F34" s="335">
        <f t="shared" si="6"/>
        <v>-3497.0800000000004</v>
      </c>
      <c r="G34" s="1213">
        <f>SUM(G26:G33)</f>
        <v>13500</v>
      </c>
      <c r="R34" s="1204">
        <f>SUM(R26:R33)</f>
        <v>14000</v>
      </c>
    </row>
    <row r="35" spans="1:18" x14ac:dyDescent="0.45">
      <c r="A35" s="79" t="s">
        <v>1141</v>
      </c>
      <c r="B35" s="76"/>
      <c r="C35" s="76"/>
      <c r="D35" s="76"/>
      <c r="E35" s="76"/>
      <c r="F35" s="77"/>
      <c r="G35" s="564"/>
      <c r="H35" s="564"/>
      <c r="I35" s="564"/>
      <c r="J35" s="564"/>
      <c r="K35" s="564"/>
      <c r="L35" s="564"/>
      <c r="M35" s="564"/>
      <c r="N35" s="564"/>
      <c r="O35" s="564"/>
      <c r="P35" s="564"/>
      <c r="Q35" s="564"/>
      <c r="R35" s="1210"/>
    </row>
    <row r="36" spans="1:18" x14ac:dyDescent="0.45">
      <c r="A36" s="60" t="s">
        <v>1142</v>
      </c>
      <c r="B36" s="88">
        <v>2000</v>
      </c>
      <c r="C36" s="70">
        <v>2000</v>
      </c>
      <c r="D36" s="64">
        <v>410.55</v>
      </c>
      <c r="E36" s="64">
        <v>0</v>
      </c>
      <c r="F36" s="336">
        <f>C36-D36-E36</f>
        <v>1589.45</v>
      </c>
      <c r="G36" s="1213">
        <v>2000</v>
      </c>
      <c r="H36" s="553"/>
      <c r="I36" s="553"/>
      <c r="J36" s="553"/>
      <c r="K36" s="553"/>
      <c r="L36" s="553"/>
      <c r="M36" s="553"/>
      <c r="N36" s="553"/>
      <c r="O36" s="553"/>
      <c r="P36" s="553"/>
      <c r="Q36" s="553"/>
      <c r="R36" s="1204">
        <v>3000</v>
      </c>
    </row>
    <row r="37" spans="1:18" hidden="1" x14ac:dyDescent="0.45">
      <c r="A37" s="60" t="s">
        <v>1143</v>
      </c>
      <c r="B37" s="88">
        <v>1000</v>
      </c>
      <c r="C37" s="70">
        <v>1000</v>
      </c>
      <c r="D37" s="64">
        <v>392.99</v>
      </c>
      <c r="E37" s="64">
        <v>0</v>
      </c>
      <c r="F37" s="336">
        <f>C37-D37</f>
        <v>607.01</v>
      </c>
      <c r="G37" s="570"/>
      <c r="H37" s="553"/>
      <c r="I37" s="553"/>
      <c r="J37" s="553"/>
      <c r="K37" s="553"/>
      <c r="L37" s="553"/>
      <c r="M37" s="553"/>
      <c r="N37" s="553"/>
      <c r="O37" s="553"/>
      <c r="P37" s="553"/>
      <c r="Q37" s="553"/>
      <c r="R37" s="1206"/>
    </row>
    <row r="38" spans="1:18" hidden="1" x14ac:dyDescent="0.45">
      <c r="A38" s="60" t="s">
        <v>1144</v>
      </c>
      <c r="B38" s="88">
        <v>-400</v>
      </c>
      <c r="C38" s="70">
        <v>-400</v>
      </c>
      <c r="D38" s="64">
        <v>0</v>
      </c>
      <c r="E38" s="64">
        <v>0</v>
      </c>
      <c r="F38" s="336">
        <f>C38-D38</f>
        <v>-400</v>
      </c>
      <c r="G38" s="570"/>
      <c r="H38" s="553"/>
      <c r="I38" s="553"/>
      <c r="J38" s="553"/>
      <c r="K38" s="553"/>
      <c r="L38" s="553"/>
      <c r="M38" s="553"/>
      <c r="N38" s="553"/>
      <c r="O38" s="553"/>
      <c r="P38" s="553"/>
      <c r="Q38" s="553"/>
      <c r="R38" s="1206"/>
    </row>
    <row r="39" spans="1:18" hidden="1" x14ac:dyDescent="0.45">
      <c r="A39" s="60" t="s">
        <v>1145</v>
      </c>
      <c r="B39" s="88">
        <v>1000</v>
      </c>
      <c r="C39" s="70">
        <v>1000</v>
      </c>
      <c r="D39" s="64">
        <v>-1000</v>
      </c>
      <c r="E39" s="64">
        <v>0</v>
      </c>
      <c r="F39" s="336">
        <f>C39-D39</f>
        <v>2000</v>
      </c>
      <c r="G39" s="570"/>
      <c r="H39" s="553"/>
      <c r="I39" s="553"/>
      <c r="J39" s="553"/>
      <c r="K39" s="553"/>
      <c r="L39" s="553"/>
      <c r="M39" s="553"/>
      <c r="N39" s="553"/>
      <c r="O39" s="553"/>
      <c r="P39" s="553"/>
      <c r="Q39" s="553"/>
      <c r="R39" s="1206"/>
    </row>
    <row r="40" spans="1:18" hidden="1" x14ac:dyDescent="0.45">
      <c r="A40" s="60" t="s">
        <v>1146</v>
      </c>
      <c r="B40" s="88">
        <v>2000</v>
      </c>
      <c r="C40" s="70">
        <v>2000</v>
      </c>
      <c r="D40" s="64">
        <v>660.02</v>
      </c>
      <c r="E40" s="64">
        <v>250</v>
      </c>
      <c r="F40" s="336">
        <f>C40-D40-E40</f>
        <v>1089.98</v>
      </c>
      <c r="G40" s="570"/>
      <c r="H40" s="553"/>
      <c r="I40" s="553"/>
      <c r="J40" s="553"/>
      <c r="K40" s="553"/>
      <c r="L40" s="553"/>
      <c r="M40" s="553"/>
      <c r="N40" s="553"/>
      <c r="O40" s="553"/>
      <c r="P40" s="553"/>
      <c r="Q40" s="553"/>
      <c r="R40" s="1206"/>
    </row>
    <row r="41" spans="1:18" ht="14.65" thickBot="1" x14ac:dyDescent="0.5">
      <c r="A41" s="60" t="s">
        <v>1147</v>
      </c>
      <c r="B41" s="88">
        <v>700</v>
      </c>
      <c r="C41" s="70">
        <v>700</v>
      </c>
      <c r="D41" s="64">
        <v>1000</v>
      </c>
      <c r="E41" s="64">
        <v>0</v>
      </c>
      <c r="F41" s="87">
        <f>C41-D41</f>
        <v>-300</v>
      </c>
      <c r="G41" s="1224">
        <v>1000</v>
      </c>
      <c r="H41" s="1129"/>
      <c r="I41" s="1129"/>
      <c r="J41" s="1129"/>
      <c r="K41" s="1129"/>
      <c r="L41" s="1129"/>
      <c r="M41" s="1129"/>
      <c r="N41" s="1129"/>
      <c r="O41" s="1129"/>
      <c r="P41" s="1129"/>
      <c r="Q41" s="1129"/>
      <c r="R41" s="1228">
        <v>1000</v>
      </c>
    </row>
    <row r="42" spans="1:18" ht="14.65" hidden="1" thickBot="1" x14ac:dyDescent="0.5">
      <c r="A42" s="60" t="s">
        <v>1148</v>
      </c>
      <c r="B42" s="88">
        <v>14000</v>
      </c>
      <c r="C42" s="70">
        <v>14000</v>
      </c>
      <c r="D42" s="64">
        <v>0</v>
      </c>
      <c r="E42" s="64">
        <v>330</v>
      </c>
      <c r="F42" s="336">
        <f>C42-D42-E42</f>
        <v>13670</v>
      </c>
      <c r="G42" s="1213">
        <v>0</v>
      </c>
      <c r="H42" s="553"/>
      <c r="I42" s="553"/>
      <c r="J42" s="553"/>
      <c r="K42" s="553"/>
      <c r="L42" s="553"/>
      <c r="M42" s="553"/>
      <c r="N42" s="553"/>
      <c r="O42" s="553"/>
      <c r="P42" s="553"/>
      <c r="Q42" s="553"/>
      <c r="R42" s="1204">
        <v>0</v>
      </c>
    </row>
    <row r="43" spans="1:18" ht="14.65" hidden="1" thickBot="1" x14ac:dyDescent="0.5">
      <c r="A43" s="60" t="s">
        <v>1149</v>
      </c>
      <c r="B43" s="88">
        <v>2000</v>
      </c>
      <c r="C43" s="70">
        <v>2000</v>
      </c>
      <c r="D43" s="64">
        <v>700</v>
      </c>
      <c r="E43" s="64">
        <v>2150</v>
      </c>
      <c r="F43" s="336">
        <f>C43-D43-E43</f>
        <v>-850</v>
      </c>
      <c r="H43" s="553"/>
      <c r="I43" s="553"/>
      <c r="J43" s="553"/>
      <c r="K43" s="553"/>
      <c r="L43" s="553"/>
      <c r="M43" s="553"/>
      <c r="N43" s="553"/>
      <c r="O43" s="553"/>
      <c r="P43" s="553"/>
      <c r="Q43" s="553"/>
      <c r="R43" s="1211"/>
    </row>
    <row r="44" spans="1:18" ht="14.65" thickBot="1" x14ac:dyDescent="0.5">
      <c r="A44" s="73" t="s">
        <v>1005</v>
      </c>
      <c r="B44" s="306">
        <f t="shared" ref="B44:G44" si="7">SUM(B36:B43)</f>
        <v>22300</v>
      </c>
      <c r="C44" s="75">
        <f t="shared" si="7"/>
        <v>22300</v>
      </c>
      <c r="D44" s="74">
        <f t="shared" si="7"/>
        <v>2163.56</v>
      </c>
      <c r="E44" s="74">
        <f t="shared" si="7"/>
        <v>2730</v>
      </c>
      <c r="F44" s="335">
        <f t="shared" si="7"/>
        <v>17406.440000000002</v>
      </c>
      <c r="G44" s="1213">
        <f t="shared" si="7"/>
        <v>3000</v>
      </c>
      <c r="R44" s="1204">
        <f t="shared" ref="R44" si="8">SUM(R36:R43)</f>
        <v>4000</v>
      </c>
    </row>
    <row r="45" spans="1:18" ht="14.65" thickBot="1" x14ac:dyDescent="0.5">
      <c r="A45" s="79" t="s">
        <v>1150</v>
      </c>
      <c r="B45" s="76"/>
      <c r="C45" s="76"/>
      <c r="D45" s="76"/>
      <c r="E45" s="76"/>
      <c r="F45" s="77"/>
      <c r="G45" s="583"/>
      <c r="H45" s="564"/>
      <c r="I45" s="564"/>
      <c r="J45" s="564"/>
      <c r="K45" s="564"/>
      <c r="L45" s="564"/>
      <c r="M45" s="564"/>
      <c r="N45" s="564"/>
      <c r="O45" s="564"/>
      <c r="P45" s="564"/>
      <c r="Q45" s="564"/>
      <c r="R45" s="1210"/>
    </row>
    <row r="46" spans="1:18" x14ac:dyDescent="0.45">
      <c r="A46" s="60" t="s">
        <v>1151</v>
      </c>
      <c r="B46" s="88">
        <v>2000</v>
      </c>
      <c r="C46" s="70">
        <v>2000</v>
      </c>
      <c r="D46" s="64">
        <v>410.55</v>
      </c>
      <c r="E46" s="64">
        <v>0</v>
      </c>
      <c r="F46" s="87">
        <f>C46-D46-E46</f>
        <v>1589.45</v>
      </c>
      <c r="G46" s="1240">
        <v>3000</v>
      </c>
      <c r="H46" s="553"/>
      <c r="I46" s="553"/>
      <c r="J46" s="553"/>
      <c r="K46" s="553"/>
      <c r="L46" s="553"/>
      <c r="M46" s="553"/>
      <c r="N46" s="553"/>
      <c r="O46" s="553"/>
      <c r="P46" s="553"/>
      <c r="Q46" s="553"/>
      <c r="R46" s="1204">
        <v>2000</v>
      </c>
    </row>
    <row r="47" spans="1:18" x14ac:dyDescent="0.45">
      <c r="A47" s="60" t="s">
        <v>1143</v>
      </c>
      <c r="B47" s="88">
        <v>500</v>
      </c>
      <c r="C47" s="70">
        <v>500</v>
      </c>
      <c r="D47" s="64">
        <v>392.99</v>
      </c>
      <c r="E47" s="64">
        <v>0</v>
      </c>
      <c r="F47" s="87">
        <f>C47-D47</f>
        <v>107.00999999999999</v>
      </c>
      <c r="G47" s="1227">
        <v>500</v>
      </c>
      <c r="H47" s="1129"/>
      <c r="I47" s="1129"/>
      <c r="J47" s="1129"/>
      <c r="K47" s="1129"/>
      <c r="L47" s="1129"/>
      <c r="M47" s="1129"/>
      <c r="N47" s="1129"/>
      <c r="O47" s="1129"/>
      <c r="P47" s="1129"/>
      <c r="Q47" s="1129"/>
      <c r="R47" s="1204">
        <v>1000</v>
      </c>
    </row>
    <row r="48" spans="1:18" x14ac:dyDescent="0.45">
      <c r="A48" s="73" t="s">
        <v>1005</v>
      </c>
      <c r="B48" s="306">
        <f>SUM(B46:B47)</f>
        <v>2500</v>
      </c>
      <c r="C48" s="75">
        <f>SUM(C46:C47)</f>
        <v>2500</v>
      </c>
      <c r="D48" s="74">
        <f>SUM(D41:D47)</f>
        <v>4667.0999999999995</v>
      </c>
      <c r="E48" s="74">
        <f>SUM(E41:E47)</f>
        <v>5210</v>
      </c>
      <c r="F48" s="335">
        <f>SUM(F41:F47)</f>
        <v>31622.9</v>
      </c>
      <c r="G48" s="561">
        <f>SUM(G46:G47)</f>
        <v>3500</v>
      </c>
      <c r="R48" s="1126">
        <f>SUM(R46:R47)</f>
        <v>3000</v>
      </c>
    </row>
    <row r="49" spans="1:19" x14ac:dyDescent="0.45">
      <c r="A49" s="79" t="s">
        <v>1152</v>
      </c>
      <c r="B49" s="76"/>
      <c r="C49" s="76"/>
      <c r="D49" s="76"/>
      <c r="E49" s="76"/>
      <c r="F49" s="77"/>
      <c r="G49" s="564"/>
      <c r="H49" s="564"/>
      <c r="I49" s="564"/>
      <c r="J49" s="564"/>
      <c r="K49" s="564"/>
      <c r="L49" s="564"/>
      <c r="M49" s="564"/>
      <c r="N49" s="564"/>
      <c r="O49" s="564"/>
      <c r="P49" s="564"/>
      <c r="Q49" s="564"/>
      <c r="R49" s="1241"/>
    </row>
    <row r="50" spans="1:19" x14ac:dyDescent="0.45">
      <c r="A50" s="60" t="s">
        <v>1153</v>
      </c>
      <c r="B50" s="88">
        <v>1000</v>
      </c>
      <c r="C50" s="70">
        <v>1000</v>
      </c>
      <c r="D50" s="64">
        <v>0</v>
      </c>
      <c r="E50" s="64">
        <v>0</v>
      </c>
      <c r="F50" s="336">
        <f>C50-D50</f>
        <v>1000</v>
      </c>
      <c r="G50" s="1213">
        <v>1000</v>
      </c>
      <c r="H50" s="553"/>
      <c r="I50" s="553"/>
      <c r="J50" s="553"/>
      <c r="K50" s="553"/>
      <c r="L50" s="553"/>
      <c r="M50" s="553"/>
      <c r="N50" s="553"/>
      <c r="O50" s="553"/>
      <c r="P50" s="553"/>
      <c r="Q50" s="553"/>
      <c r="R50" s="1204">
        <v>1000</v>
      </c>
    </row>
    <row r="51" spans="1:19" x14ac:dyDescent="0.45">
      <c r="A51" s="60" t="s">
        <v>1154</v>
      </c>
      <c r="B51" s="88"/>
      <c r="C51" s="70"/>
      <c r="D51" s="64"/>
      <c r="E51" s="64"/>
      <c r="F51" s="87"/>
      <c r="G51" s="1223">
        <v>7000</v>
      </c>
      <c r="H51" s="553"/>
      <c r="I51" s="553"/>
      <c r="J51" s="553"/>
      <c r="K51" s="553"/>
      <c r="L51" s="553"/>
      <c r="M51" s="553"/>
      <c r="N51" s="553"/>
      <c r="O51" s="553"/>
      <c r="P51" s="553"/>
      <c r="Q51" s="553"/>
      <c r="R51" s="1205">
        <v>7000</v>
      </c>
    </row>
    <row r="52" spans="1:19" x14ac:dyDescent="0.45">
      <c r="A52" s="60" t="s">
        <v>1155</v>
      </c>
      <c r="B52" s="88"/>
      <c r="C52" s="70"/>
      <c r="D52" s="64"/>
      <c r="E52" s="64"/>
      <c r="F52" s="87"/>
      <c r="G52" s="1223">
        <v>2000</v>
      </c>
      <c r="H52" s="553" t="s">
        <v>1156</v>
      </c>
      <c r="I52" s="553"/>
      <c r="J52" s="553"/>
      <c r="K52" s="553"/>
      <c r="L52" s="553"/>
      <c r="M52" s="553"/>
      <c r="N52" s="553"/>
      <c r="O52" s="553"/>
      <c r="P52" s="553"/>
      <c r="Q52" s="553"/>
      <c r="R52" s="1205">
        <v>1000</v>
      </c>
      <c r="S52" t="s">
        <v>1157</v>
      </c>
    </row>
    <row r="53" spans="1:19" x14ac:dyDescent="0.45">
      <c r="A53" s="60" t="s">
        <v>1040</v>
      </c>
      <c r="B53" s="88">
        <v>3000</v>
      </c>
      <c r="C53" s="70">
        <v>2000</v>
      </c>
      <c r="D53" s="64">
        <v>3492.74</v>
      </c>
      <c r="E53" s="64">
        <v>0</v>
      </c>
      <c r="F53" s="87">
        <f>C53-D53-E53</f>
        <v>-1492.7399999999998</v>
      </c>
      <c r="G53" s="1223">
        <v>1000</v>
      </c>
      <c r="H53" s="553" t="s">
        <v>1158</v>
      </c>
      <c r="I53" s="553"/>
      <c r="J53" s="553"/>
      <c r="K53" s="553"/>
      <c r="L53" s="553"/>
      <c r="M53" s="553"/>
      <c r="N53" s="553"/>
      <c r="O53" s="553"/>
      <c r="P53" s="553"/>
      <c r="Q53" s="553"/>
      <c r="R53" s="1205">
        <v>2000</v>
      </c>
    </row>
    <row r="54" spans="1:19" ht="14.65" thickBot="1" x14ac:dyDescent="0.5">
      <c r="A54" s="60" t="s">
        <v>1045</v>
      </c>
      <c r="B54" s="88">
        <v>500</v>
      </c>
      <c r="C54" s="70">
        <v>200</v>
      </c>
      <c r="D54" s="64">
        <v>27.99</v>
      </c>
      <c r="E54" s="64">
        <v>0</v>
      </c>
      <c r="F54" s="87">
        <f>C54-D54</f>
        <v>172.01</v>
      </c>
      <c r="G54" s="1223">
        <v>2000</v>
      </c>
      <c r="H54" s="553"/>
      <c r="I54" s="553"/>
      <c r="J54" s="553"/>
      <c r="K54" s="553"/>
      <c r="L54" s="553"/>
      <c r="M54" s="553"/>
      <c r="N54" s="553"/>
      <c r="O54" s="553"/>
      <c r="P54" s="553"/>
      <c r="Q54" s="553"/>
      <c r="R54" s="1204">
        <v>2500</v>
      </c>
    </row>
    <row r="55" spans="1:19" hidden="1" x14ac:dyDescent="0.45">
      <c r="A55" s="60" t="s">
        <v>1159</v>
      </c>
      <c r="B55" s="88">
        <v>3000</v>
      </c>
      <c r="C55" s="70">
        <v>2000</v>
      </c>
      <c r="D55" s="64">
        <v>0</v>
      </c>
      <c r="E55" s="64">
        <v>0</v>
      </c>
      <c r="F55" s="336">
        <f>C55-D55</f>
        <v>2000</v>
      </c>
      <c r="G55" s="1213">
        <v>0</v>
      </c>
      <c r="H55" s="553"/>
      <c r="I55" s="553"/>
      <c r="J55" s="553"/>
      <c r="K55" s="553"/>
      <c r="L55" s="553"/>
      <c r="M55" s="553"/>
      <c r="N55" s="553"/>
      <c r="O55" s="553"/>
      <c r="P55" s="553"/>
      <c r="Q55" s="553"/>
      <c r="R55" s="1204">
        <v>0</v>
      </c>
    </row>
    <row r="56" spans="1:19" ht="14.65" thickBot="1" x14ac:dyDescent="0.5">
      <c r="A56" s="59" t="s">
        <v>1005</v>
      </c>
      <c r="B56" s="90">
        <f>SUM(B50:B55)</f>
        <v>7500</v>
      </c>
      <c r="C56" s="554">
        <f>SUM(C50:C55)</f>
        <v>5200</v>
      </c>
      <c r="D56" s="65"/>
      <c r="E56" s="65"/>
      <c r="F56" s="65"/>
      <c r="G56" s="1229">
        <f>SUM(G50:G55)</f>
        <v>13000</v>
      </c>
      <c r="H56" s="1230"/>
      <c r="I56" s="1230"/>
      <c r="J56" s="1230"/>
      <c r="K56" s="1230"/>
      <c r="L56" s="1230"/>
      <c r="M56" s="1230"/>
      <c r="N56" s="1230"/>
      <c r="O56" s="1230"/>
      <c r="P56" s="1230"/>
      <c r="Q56" s="1230"/>
      <c r="R56" s="1231">
        <f>SUM(R50:R55)</f>
        <v>13500</v>
      </c>
    </row>
    <row r="57" spans="1:19" ht="14.65" thickBot="1" x14ac:dyDescent="0.5">
      <c r="A57" s="1234" t="s">
        <v>1093</v>
      </c>
      <c r="B57" s="76"/>
      <c r="C57" s="76"/>
      <c r="D57" s="76"/>
      <c r="E57" s="76"/>
      <c r="F57" s="77"/>
      <c r="G57" s="1232"/>
      <c r="H57" s="1232"/>
      <c r="I57" s="1232"/>
      <c r="J57" s="1232"/>
      <c r="K57" s="1232"/>
      <c r="L57" s="1232"/>
      <c r="M57" s="1232"/>
      <c r="N57" s="1232"/>
      <c r="O57" s="1232"/>
      <c r="P57" s="1232"/>
      <c r="Q57" s="1232"/>
      <c r="R57" s="1237"/>
    </row>
    <row r="58" spans="1:19" x14ac:dyDescent="0.45">
      <c r="A58" s="1192" t="s">
        <v>1160</v>
      </c>
      <c r="B58" s="90"/>
      <c r="C58" s="554"/>
      <c r="D58" s="65"/>
      <c r="E58" s="65"/>
      <c r="F58" s="442"/>
      <c r="G58" s="566">
        <v>10000</v>
      </c>
      <c r="H58" s="553"/>
      <c r="I58" s="553"/>
      <c r="J58" s="553"/>
      <c r="K58" s="553"/>
      <c r="L58" s="553"/>
      <c r="M58" s="553"/>
      <c r="N58" s="553"/>
      <c r="O58" s="553"/>
      <c r="P58" s="553"/>
      <c r="Q58" s="553"/>
      <c r="R58" s="1236">
        <v>8000</v>
      </c>
    </row>
    <row r="59" spans="1:19" x14ac:dyDescent="0.45">
      <c r="A59" s="1193" t="s">
        <v>1010</v>
      </c>
      <c r="B59" s="90"/>
      <c r="C59" s="554"/>
      <c r="D59" s="65"/>
      <c r="E59" s="65"/>
      <c r="F59" s="442"/>
      <c r="G59" s="566">
        <v>2000</v>
      </c>
      <c r="H59" s="553"/>
      <c r="I59" s="553"/>
      <c r="J59" s="553"/>
      <c r="K59" s="553"/>
      <c r="L59" s="553"/>
      <c r="M59" s="553"/>
      <c r="N59" s="553"/>
      <c r="O59" s="553"/>
      <c r="P59" s="553"/>
      <c r="Q59" s="553"/>
      <c r="R59" s="1223">
        <v>2000</v>
      </c>
    </row>
    <row r="60" spans="1:19" x14ac:dyDescent="0.45">
      <c r="A60" s="1233" t="s">
        <v>1161</v>
      </c>
      <c r="B60" s="90"/>
      <c r="C60" s="554"/>
      <c r="D60" s="65"/>
      <c r="E60" s="65"/>
      <c r="F60" s="65"/>
      <c r="G60" s="1238">
        <v>2000</v>
      </c>
      <c r="H60" s="1129"/>
      <c r="I60" s="1129"/>
      <c r="J60" s="1129"/>
      <c r="K60" s="1129"/>
      <c r="L60" s="1129"/>
      <c r="M60" s="1129"/>
      <c r="N60" s="1129"/>
      <c r="O60" s="1129"/>
      <c r="P60" s="1129"/>
      <c r="Q60" s="1129"/>
      <c r="R60" s="1225"/>
    </row>
    <row r="61" spans="1:19" x14ac:dyDescent="0.45">
      <c r="A61" s="1235" t="s">
        <v>1005</v>
      </c>
      <c r="B61" s="446">
        <f>SUM(B50:B55)</f>
        <v>7500</v>
      </c>
      <c r="C61" s="465">
        <f>SUM(C50:C55)</f>
        <v>5200</v>
      </c>
      <c r="D61" s="69">
        <f>SUM(D50:D55)</f>
        <v>3520.7299999999996</v>
      </c>
      <c r="E61" s="69">
        <f>SUM(E50:E55)</f>
        <v>0</v>
      </c>
      <c r="F61" s="448">
        <f>C61-D61</f>
        <v>1679.2700000000004</v>
      </c>
      <c r="G61" s="1226">
        <f>SUM(G58:G60)</f>
        <v>14000</v>
      </c>
      <c r="R61" s="1205">
        <f>SUM(R58:R60)</f>
        <v>10000</v>
      </c>
    </row>
    <row r="62" spans="1:19" ht="15.4" x14ac:dyDescent="0.45">
      <c r="A62" s="80" t="s">
        <v>1162</v>
      </c>
      <c r="B62" s="307">
        <f>B12+B17+B22+B24+B34+B44+B61</f>
        <v>45200</v>
      </c>
      <c r="C62" s="71">
        <f>C61+C48+C34+C24+C22+C17+C12+C44</f>
        <v>45002.5</v>
      </c>
      <c r="D62" s="66">
        <f>D12+D17+D22+D24+D34+D44+D61</f>
        <v>15264.15</v>
      </c>
      <c r="E62" s="66"/>
      <c r="F62" s="568">
        <f>F61+F44+F34+F24+F17+F12+F22</f>
        <v>15008.350000000002</v>
      </c>
      <c r="G62" s="1239">
        <f>SUM(G12,G22,G24,G34,G44,G48,G56,G61)</f>
        <v>49000</v>
      </c>
      <c r="R62" s="572">
        <f>SUM(R12,R22,R24,R34,R44,R48,R56,R61)</f>
        <v>47750</v>
      </c>
    </row>
  </sheetData>
  <mergeCells count="2">
    <mergeCell ref="A1:F1"/>
    <mergeCell ref="H5:Q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
  <sheetViews>
    <sheetView workbookViewId="0"/>
  </sheetViews>
  <sheetFormatPr defaultColWidth="8.86328125" defaultRowHeight="14.25" x14ac:dyDescent="0.45"/>
  <sheetData>
    <row r="1" spans="1:5" x14ac:dyDescent="0.45">
      <c r="A1" s="1" t="s">
        <v>5</v>
      </c>
      <c r="B1" s="1" t="s">
        <v>6</v>
      </c>
      <c r="C1" s="1" t="s">
        <v>7</v>
      </c>
      <c r="D1" s="1" t="s">
        <v>8</v>
      </c>
      <c r="E1" s="1" t="s">
        <v>9</v>
      </c>
    </row>
    <row r="2" spans="1:5" x14ac:dyDescent="0.45">
      <c r="A2" t="s">
        <v>10</v>
      </c>
      <c r="B2">
        <v>-1</v>
      </c>
      <c r="C2">
        <v>-1</v>
      </c>
      <c r="D2">
        <v>1</v>
      </c>
      <c r="E2">
        <v>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P35"/>
  <sheetViews>
    <sheetView topLeftCell="A5" workbookViewId="0">
      <selection activeCell="B6" sqref="B6"/>
    </sheetView>
  </sheetViews>
  <sheetFormatPr defaultColWidth="11.3984375" defaultRowHeight="14.25" x14ac:dyDescent="0.45"/>
  <cols>
    <col min="1" max="1" width="41" bestFit="1" customWidth="1"/>
    <col min="2" max="2" width="11.86328125" customWidth="1"/>
    <col min="3" max="3" width="12.86328125" bestFit="1" customWidth="1"/>
    <col min="5" max="5" width="12.1328125" style="264" bestFit="1" customWidth="1"/>
    <col min="6" max="6" width="15" style="264" customWidth="1"/>
    <col min="7" max="7" width="14.3984375" style="264" customWidth="1"/>
    <col min="8" max="8" width="16" style="264" customWidth="1"/>
    <col min="9" max="9" width="13" bestFit="1" customWidth="1"/>
    <col min="10" max="10" width="22.73046875" bestFit="1" customWidth="1"/>
    <col min="11" max="11" width="10" bestFit="1" customWidth="1"/>
    <col min="12" max="12" width="9" bestFit="1" customWidth="1"/>
    <col min="13" max="13" width="10" bestFit="1" customWidth="1"/>
    <col min="14" max="14" width="9" bestFit="1" customWidth="1"/>
    <col min="15" max="15" width="10" bestFit="1" customWidth="1"/>
  </cols>
  <sheetData>
    <row r="1" spans="1:16" ht="25.5" x14ac:dyDescent="0.45">
      <c r="A1" s="1374" t="s">
        <v>1164</v>
      </c>
      <c r="B1" s="1375"/>
      <c r="C1" s="1375"/>
      <c r="D1" s="326" t="s">
        <v>1165</v>
      </c>
      <c r="E1" s="326"/>
      <c r="F1" s="326"/>
      <c r="G1" s="327"/>
      <c r="H1" s="328"/>
      <c r="I1" s="328"/>
      <c r="J1" s="1308"/>
    </row>
    <row r="2" spans="1:16" ht="15.4" x14ac:dyDescent="0.45">
      <c r="A2" s="268" t="s">
        <v>1166</v>
      </c>
      <c r="B2" s="268"/>
    </row>
    <row r="3" spans="1:16" ht="15.4" x14ac:dyDescent="0.45">
      <c r="A3" s="268" t="s">
        <v>1167</v>
      </c>
      <c r="B3" s="268"/>
    </row>
    <row r="4" spans="1:16" ht="15.4" x14ac:dyDescent="0.45">
      <c r="A4" s="57"/>
      <c r="B4" s="57"/>
    </row>
    <row r="5" spans="1:16" ht="45.4" thickBot="1" x14ac:dyDescent="0.5">
      <c r="A5" s="266" t="s">
        <v>616</v>
      </c>
      <c r="B5" s="266">
        <v>2018</v>
      </c>
      <c r="C5" s="266" t="s">
        <v>1168</v>
      </c>
      <c r="E5" s="1311" t="s">
        <v>1169</v>
      </c>
      <c r="F5" s="1311" t="s">
        <v>1170</v>
      </c>
      <c r="G5" s="1311" t="s">
        <v>1171</v>
      </c>
      <c r="H5" s="1311" t="s">
        <v>1172</v>
      </c>
      <c r="I5" s="168"/>
      <c r="J5" s="168"/>
      <c r="K5" s="57"/>
    </row>
    <row r="6" spans="1:16" ht="14.65" thickBot="1" x14ac:dyDescent="0.5">
      <c r="A6" s="79" t="s">
        <v>1173</v>
      </c>
      <c r="B6" s="170"/>
      <c r="C6" s="78"/>
      <c r="E6" s="313" t="s">
        <v>1174</v>
      </c>
      <c r="F6" s="313">
        <v>8</v>
      </c>
      <c r="G6" s="314">
        <v>21280</v>
      </c>
      <c r="H6" s="315">
        <f>SUM(C12:C17)</f>
        <v>6130</v>
      </c>
      <c r="I6" s="59"/>
      <c r="J6" s="59"/>
      <c r="K6" s="59"/>
      <c r="L6" s="59"/>
      <c r="M6" s="59"/>
      <c r="N6" s="59"/>
    </row>
    <row r="7" spans="1:16" x14ac:dyDescent="0.45">
      <c r="A7" s="60" t="s">
        <v>1175</v>
      </c>
      <c r="B7" s="60"/>
      <c r="C7" s="97">
        <v>10000</v>
      </c>
      <c r="E7" s="313" t="s">
        <v>1176</v>
      </c>
      <c r="F7" s="313">
        <v>3</v>
      </c>
      <c r="G7" s="314">
        <v>6395</v>
      </c>
      <c r="H7" s="315">
        <f>SUM(C18:C19)</f>
        <v>3395</v>
      </c>
      <c r="I7" s="59"/>
      <c r="J7" s="59"/>
      <c r="K7" s="59"/>
      <c r="L7" s="59"/>
      <c r="M7" s="59"/>
      <c r="N7" s="59"/>
      <c r="O7" s="59"/>
    </row>
    <row r="8" spans="1:16" x14ac:dyDescent="0.45">
      <c r="A8" s="60"/>
      <c r="B8" s="60"/>
      <c r="C8" s="97">
        <v>0</v>
      </c>
      <c r="E8" s="313" t="s">
        <v>1177</v>
      </c>
      <c r="F8" s="313">
        <v>8</v>
      </c>
      <c r="G8" s="314">
        <v>14900</v>
      </c>
      <c r="H8" s="315">
        <f>SUM(C20:C23)</f>
        <v>5400</v>
      </c>
      <c r="I8" s="59"/>
      <c r="J8" s="59"/>
      <c r="K8" s="59"/>
      <c r="L8" s="59"/>
      <c r="M8" s="59"/>
      <c r="N8" s="59"/>
    </row>
    <row r="9" spans="1:16" ht="14.65" thickBot="1" x14ac:dyDescent="0.5">
      <c r="A9" s="60"/>
      <c r="B9" s="60"/>
      <c r="C9" s="97">
        <v>0</v>
      </c>
      <c r="E9" s="313" t="s">
        <v>1178</v>
      </c>
      <c r="F9" s="313">
        <v>8</v>
      </c>
      <c r="G9" s="314">
        <v>29855</v>
      </c>
      <c r="H9" s="315">
        <f>SUM(C24:C28)</f>
        <v>7800</v>
      </c>
      <c r="I9" s="59"/>
      <c r="J9" s="59"/>
      <c r="K9" s="59"/>
      <c r="L9" s="59"/>
      <c r="M9" s="59"/>
      <c r="N9" s="59"/>
      <c r="O9" s="59"/>
      <c r="P9" s="59"/>
    </row>
    <row r="10" spans="1:16" ht="14.65" thickBot="1" x14ac:dyDescent="0.5">
      <c r="A10" s="73" t="s">
        <v>1005</v>
      </c>
      <c r="B10" s="73"/>
      <c r="C10" s="99">
        <f>SUM(C7:C9)</f>
        <v>10000</v>
      </c>
      <c r="E10" s="313" t="s">
        <v>1179</v>
      </c>
      <c r="F10" s="313">
        <v>4</v>
      </c>
      <c r="G10" s="314">
        <v>8792</v>
      </c>
      <c r="H10" s="315">
        <f>SUM(C29:C30)</f>
        <v>2782</v>
      </c>
      <c r="I10" s="59"/>
      <c r="J10" s="169"/>
      <c r="K10" s="59"/>
      <c r="L10" s="59"/>
      <c r="M10" s="59"/>
      <c r="N10" s="59"/>
      <c r="O10" s="59"/>
      <c r="P10" s="59"/>
    </row>
    <row r="11" spans="1:16" ht="14.65" thickBot="1" x14ac:dyDescent="0.5">
      <c r="A11" s="79" t="s">
        <v>1180</v>
      </c>
      <c r="B11" s="170"/>
      <c r="C11" s="104"/>
      <c r="E11" s="316" t="s">
        <v>1181</v>
      </c>
      <c r="F11" s="317"/>
      <c r="G11" s="316"/>
      <c r="H11" s="316"/>
      <c r="I11" s="59"/>
      <c r="J11" s="59"/>
      <c r="K11" s="59"/>
      <c r="L11" s="59"/>
      <c r="M11" s="59"/>
      <c r="N11" s="59"/>
      <c r="O11" s="59"/>
      <c r="P11" s="59"/>
    </row>
    <row r="12" spans="1:16" x14ac:dyDescent="0.45">
      <c r="A12" s="55" t="s">
        <v>1182</v>
      </c>
      <c r="B12" s="174">
        <v>43732</v>
      </c>
      <c r="C12" s="99">
        <v>2000</v>
      </c>
      <c r="E12" s="316" t="s">
        <v>1183</v>
      </c>
      <c r="F12" s="317"/>
      <c r="G12" s="316"/>
      <c r="H12" s="316"/>
      <c r="I12" s="59"/>
      <c r="J12" s="59"/>
      <c r="K12" s="59"/>
      <c r="L12" s="59"/>
      <c r="M12" s="59"/>
      <c r="N12" s="59"/>
      <c r="O12" s="59"/>
      <c r="P12" s="59"/>
    </row>
    <row r="13" spans="1:16" x14ac:dyDescent="0.45">
      <c r="A13" s="55" t="s">
        <v>1184</v>
      </c>
      <c r="B13" s="174">
        <v>43732</v>
      </c>
      <c r="C13" s="175">
        <v>750</v>
      </c>
      <c r="E13" s="316" t="s">
        <v>1185</v>
      </c>
      <c r="F13" s="317"/>
      <c r="G13" s="316"/>
      <c r="H13" s="316"/>
      <c r="I13" s="59"/>
      <c r="J13" s="59"/>
      <c r="K13" s="59"/>
      <c r="L13" s="59"/>
      <c r="M13" s="59"/>
      <c r="N13" s="59"/>
      <c r="O13" s="59"/>
      <c r="P13" s="59"/>
    </row>
    <row r="14" spans="1:16" x14ac:dyDescent="0.45">
      <c r="A14" s="55" t="s">
        <v>1186</v>
      </c>
      <c r="B14" s="174">
        <v>43732</v>
      </c>
      <c r="C14" s="97">
        <v>1000</v>
      </c>
      <c r="E14" s="316" t="s">
        <v>1187</v>
      </c>
      <c r="F14" s="317"/>
      <c r="G14" s="316"/>
      <c r="H14" s="316"/>
      <c r="I14" s="59"/>
      <c r="J14" s="59"/>
      <c r="K14" s="59"/>
      <c r="L14" s="59"/>
      <c r="M14" s="59"/>
      <c r="N14" s="59"/>
      <c r="O14" s="59"/>
      <c r="P14" s="59"/>
    </row>
    <row r="15" spans="1:16" x14ac:dyDescent="0.45">
      <c r="A15" s="55" t="s">
        <v>1188</v>
      </c>
      <c r="B15" s="174">
        <v>43732</v>
      </c>
      <c r="C15" s="97">
        <v>1000</v>
      </c>
      <c r="D15" s="173"/>
      <c r="E15" s="318"/>
      <c r="F15" s="317"/>
      <c r="G15" s="316"/>
      <c r="H15" s="316"/>
      <c r="I15" s="59"/>
      <c r="J15" s="59"/>
      <c r="K15" s="59"/>
      <c r="L15" s="59"/>
      <c r="M15" s="59"/>
      <c r="N15" s="59"/>
      <c r="O15" s="59"/>
      <c r="P15" s="59"/>
    </row>
    <row r="16" spans="1:16" x14ac:dyDescent="0.45">
      <c r="A16" s="55" t="s">
        <v>1189</v>
      </c>
      <c r="B16" s="174">
        <v>43732</v>
      </c>
      <c r="C16" s="97">
        <v>780</v>
      </c>
      <c r="D16" s="173"/>
      <c r="E16" s="319" t="s">
        <v>1005</v>
      </c>
      <c r="F16" s="320">
        <f>SUM(F6:F14)</f>
        <v>31</v>
      </c>
      <c r="G16" s="321">
        <f>SUM(G6:G14)</f>
        <v>81222</v>
      </c>
      <c r="H16" s="322">
        <f>SUM(H6:H14)</f>
        <v>25507</v>
      </c>
      <c r="I16" s="59"/>
      <c r="J16" s="59"/>
      <c r="K16" s="59"/>
      <c r="L16" s="59"/>
      <c r="M16" s="59"/>
      <c r="N16" s="59"/>
      <c r="O16" s="59"/>
      <c r="P16" s="59"/>
    </row>
    <row r="17" spans="1:16" x14ac:dyDescent="0.45">
      <c r="A17" s="55" t="s">
        <v>1190</v>
      </c>
      <c r="B17" s="174">
        <v>43732</v>
      </c>
      <c r="C17" s="97">
        <v>600</v>
      </c>
      <c r="F17" s="323"/>
      <c r="G17" s="324"/>
      <c r="H17" s="324"/>
      <c r="I17" s="59"/>
      <c r="J17" s="59"/>
      <c r="K17" s="59"/>
      <c r="L17" s="59"/>
      <c r="M17" s="59"/>
      <c r="N17" s="59"/>
      <c r="O17" s="59"/>
      <c r="P17" s="59"/>
    </row>
    <row r="18" spans="1:16" x14ac:dyDescent="0.45">
      <c r="A18" s="55" t="s">
        <v>1191</v>
      </c>
      <c r="B18" s="174">
        <v>43756</v>
      </c>
      <c r="C18" s="97">
        <v>3000</v>
      </c>
      <c r="F18" s="323"/>
      <c r="G18" s="324"/>
      <c r="H18" s="324"/>
      <c r="I18" s="59"/>
      <c r="J18" s="59"/>
      <c r="K18" s="59"/>
      <c r="L18" s="59"/>
      <c r="M18" s="59"/>
      <c r="N18" s="59"/>
      <c r="O18" s="59"/>
      <c r="P18" s="59"/>
    </row>
    <row r="19" spans="1:16" x14ac:dyDescent="0.45">
      <c r="A19" s="55" t="s">
        <v>1192</v>
      </c>
      <c r="B19" s="174">
        <v>43756</v>
      </c>
      <c r="C19" s="97">
        <v>395</v>
      </c>
      <c r="F19" s="323"/>
      <c r="G19" s="324"/>
      <c r="H19" s="324"/>
      <c r="I19" s="59"/>
      <c r="J19" s="59"/>
      <c r="K19" s="59"/>
      <c r="L19" s="59"/>
      <c r="M19" s="59"/>
      <c r="N19" s="59"/>
      <c r="O19" s="59"/>
      <c r="P19" s="59"/>
    </row>
    <row r="20" spans="1:16" x14ac:dyDescent="0.45">
      <c r="A20" s="55" t="s">
        <v>1193</v>
      </c>
      <c r="B20" s="174">
        <v>43788</v>
      </c>
      <c r="C20" s="97">
        <v>900</v>
      </c>
      <c r="F20" s="323"/>
      <c r="G20" s="324"/>
      <c r="H20" s="324"/>
      <c r="I20" s="59"/>
      <c r="J20" s="59"/>
      <c r="K20" s="59"/>
      <c r="L20" s="59"/>
      <c r="M20" s="59"/>
      <c r="N20" s="59"/>
      <c r="O20" s="59"/>
      <c r="P20" s="59"/>
    </row>
    <row r="21" spans="1:16" x14ac:dyDescent="0.45">
      <c r="A21" s="55" t="s">
        <v>1194</v>
      </c>
      <c r="B21" s="174">
        <v>43788</v>
      </c>
      <c r="C21" s="97">
        <v>1500</v>
      </c>
      <c r="F21" s="255"/>
      <c r="G21" s="255"/>
      <c r="H21" s="325"/>
      <c r="I21" s="146"/>
      <c r="J21" s="146"/>
      <c r="K21" s="59"/>
      <c r="L21" s="59"/>
      <c r="M21" s="59"/>
      <c r="N21" s="59"/>
      <c r="O21" s="59"/>
      <c r="P21" s="59"/>
    </row>
    <row r="22" spans="1:16" x14ac:dyDescent="0.45">
      <c r="A22" s="55" t="s">
        <v>1195</v>
      </c>
      <c r="B22" s="174">
        <v>43788</v>
      </c>
      <c r="C22" s="97">
        <v>2000</v>
      </c>
      <c r="F22" s="255"/>
      <c r="G22" s="255"/>
      <c r="H22" s="325"/>
      <c r="I22" s="146"/>
      <c r="J22" s="146"/>
      <c r="K22" s="59"/>
      <c r="L22" s="59"/>
      <c r="M22" s="59"/>
      <c r="N22" s="59"/>
      <c r="O22" s="59"/>
      <c r="P22" s="59"/>
    </row>
    <row r="23" spans="1:16" x14ac:dyDescent="0.45">
      <c r="A23" s="55" t="s">
        <v>1196</v>
      </c>
      <c r="B23" s="174">
        <v>43788</v>
      </c>
      <c r="C23" s="97">
        <v>1000</v>
      </c>
      <c r="F23" s="255"/>
      <c r="G23" s="255"/>
      <c r="H23" s="325"/>
      <c r="I23" s="146"/>
      <c r="J23" s="146"/>
      <c r="K23" s="59"/>
      <c r="L23" s="59"/>
      <c r="M23" s="59"/>
      <c r="N23" s="59"/>
      <c r="O23" s="59"/>
      <c r="P23" s="59"/>
    </row>
    <row r="24" spans="1:16" x14ac:dyDescent="0.45">
      <c r="A24" s="59" t="s">
        <v>1197</v>
      </c>
      <c r="B24" s="174">
        <v>43816</v>
      </c>
      <c r="C24" s="97">
        <v>2000</v>
      </c>
      <c r="F24" s="255"/>
      <c r="G24" s="255"/>
      <c r="H24" s="325"/>
      <c r="I24" s="146"/>
      <c r="J24" s="146"/>
      <c r="K24" s="59"/>
      <c r="L24" s="59"/>
      <c r="M24" s="59"/>
      <c r="N24" s="59"/>
      <c r="O24" s="59"/>
      <c r="P24" s="59"/>
    </row>
    <row r="25" spans="1:16" x14ac:dyDescent="0.45">
      <c r="A25" s="59" t="s">
        <v>1198</v>
      </c>
      <c r="B25" s="174">
        <v>43816</v>
      </c>
      <c r="C25" s="97">
        <v>1700</v>
      </c>
      <c r="F25" s="255"/>
      <c r="G25" s="255"/>
      <c r="H25" s="325"/>
      <c r="I25" s="146"/>
      <c r="J25" s="146"/>
      <c r="K25" s="59"/>
      <c r="L25" s="59"/>
      <c r="M25" s="59"/>
      <c r="N25" s="59"/>
      <c r="O25" s="59"/>
      <c r="P25" s="59"/>
    </row>
    <row r="26" spans="1:16" x14ac:dyDescent="0.45">
      <c r="A26" s="59" t="s">
        <v>1199</v>
      </c>
      <c r="B26" s="174">
        <v>43816</v>
      </c>
      <c r="C26" s="97">
        <v>1500</v>
      </c>
      <c r="F26" s="255"/>
      <c r="G26" s="255"/>
      <c r="H26" s="325"/>
      <c r="I26" s="146"/>
      <c r="J26" s="146"/>
      <c r="K26" s="59"/>
      <c r="L26" s="59"/>
      <c r="M26" s="59"/>
      <c r="N26" s="59"/>
      <c r="O26" s="59"/>
      <c r="P26" s="59"/>
    </row>
    <row r="27" spans="1:16" x14ac:dyDescent="0.45">
      <c r="A27" s="59" t="s">
        <v>1200</v>
      </c>
      <c r="B27" s="174">
        <v>43816</v>
      </c>
      <c r="C27" s="97">
        <v>600</v>
      </c>
      <c r="F27" s="255"/>
      <c r="G27" s="255"/>
      <c r="H27" s="325"/>
      <c r="I27" s="146"/>
      <c r="J27" s="146"/>
      <c r="K27" s="59"/>
      <c r="L27" s="59"/>
      <c r="M27" s="59"/>
      <c r="N27" s="59"/>
      <c r="O27" s="59"/>
      <c r="P27" s="59"/>
    </row>
    <row r="28" spans="1:16" x14ac:dyDescent="0.45">
      <c r="A28" s="59" t="s">
        <v>1201</v>
      </c>
      <c r="B28" s="174">
        <v>43816</v>
      </c>
      <c r="C28" s="97">
        <v>2000</v>
      </c>
      <c r="F28" s="255"/>
      <c r="G28" s="255"/>
      <c r="H28" s="325"/>
      <c r="I28" s="146"/>
      <c r="J28" s="146"/>
      <c r="K28" s="59"/>
      <c r="L28" s="59"/>
      <c r="M28" s="59"/>
      <c r="N28" s="59"/>
      <c r="O28" s="59"/>
      <c r="P28" s="59"/>
    </row>
    <row r="29" spans="1:16" x14ac:dyDescent="0.45">
      <c r="A29" s="59" t="s">
        <v>1202</v>
      </c>
      <c r="B29" s="174">
        <v>43481</v>
      </c>
      <c r="C29" s="97">
        <v>1000</v>
      </c>
      <c r="F29" s="255"/>
      <c r="G29" s="255"/>
      <c r="H29" s="325"/>
      <c r="I29" s="146"/>
      <c r="J29" s="146"/>
      <c r="K29" s="59"/>
      <c r="L29" s="59"/>
      <c r="M29" s="59"/>
      <c r="N29" s="59"/>
      <c r="O29" s="59"/>
      <c r="P29" s="59"/>
    </row>
    <row r="30" spans="1:16" ht="14.65" thickBot="1" x14ac:dyDescent="0.5">
      <c r="A30" s="59" t="s">
        <v>1203</v>
      </c>
      <c r="B30" s="174">
        <v>43481</v>
      </c>
      <c r="C30" s="97">
        <v>1782</v>
      </c>
      <c r="F30" s="255"/>
      <c r="G30" s="255"/>
      <c r="H30" s="325"/>
      <c r="I30" s="146"/>
      <c r="J30" s="146"/>
      <c r="K30" s="59"/>
      <c r="L30" s="59"/>
      <c r="M30" s="59"/>
      <c r="N30" s="59"/>
      <c r="O30" s="59"/>
      <c r="P30" s="59"/>
    </row>
    <row r="31" spans="1:16" ht="14.65" thickBot="1" x14ac:dyDescent="0.5">
      <c r="A31" s="68" t="s">
        <v>1005</v>
      </c>
      <c r="B31" s="172"/>
      <c r="C31" s="171">
        <f>SUM(C12:C30)</f>
        <v>25507</v>
      </c>
      <c r="F31" s="255"/>
      <c r="G31" s="255"/>
      <c r="H31" s="325"/>
      <c r="I31" s="146"/>
      <c r="J31" s="146"/>
      <c r="K31" s="59"/>
      <c r="L31" s="59"/>
      <c r="M31" s="59"/>
      <c r="N31" s="59"/>
      <c r="O31" s="59"/>
      <c r="P31" s="59"/>
    </row>
    <row r="32" spans="1:16" ht="15" thickTop="1" thickBot="1" x14ac:dyDescent="0.5">
      <c r="A32" s="176" t="s">
        <v>1204</v>
      </c>
      <c r="B32" s="176"/>
      <c r="C32" s="177">
        <f>C10+C31</f>
        <v>35507</v>
      </c>
      <c r="F32" s="255"/>
      <c r="G32" s="255"/>
      <c r="H32" s="325"/>
      <c r="I32" s="146"/>
      <c r="J32" s="146"/>
      <c r="K32" s="59"/>
      <c r="L32" s="59"/>
      <c r="M32" s="59"/>
      <c r="N32" s="59"/>
      <c r="O32" s="59"/>
      <c r="P32" s="59"/>
    </row>
    <row r="33" spans="6:16" ht="14.65" thickTop="1" x14ac:dyDescent="0.45">
      <c r="F33" s="255"/>
      <c r="G33" s="255"/>
      <c r="H33" s="325"/>
      <c r="I33" s="146"/>
      <c r="J33" s="146"/>
      <c r="K33" s="59"/>
      <c r="L33" s="59"/>
      <c r="M33" s="59"/>
      <c r="N33" s="59"/>
      <c r="O33" s="59"/>
      <c r="P33" s="59"/>
    </row>
    <row r="34" spans="6:16" x14ac:dyDescent="0.45">
      <c r="F34" s="255"/>
      <c r="G34" s="255"/>
      <c r="H34" s="324"/>
      <c r="I34" s="59"/>
      <c r="J34" s="59"/>
      <c r="K34" s="59"/>
      <c r="L34" s="59"/>
      <c r="M34" s="59"/>
    </row>
    <row r="35" spans="6:16" x14ac:dyDescent="0.45">
      <c r="F35" s="255"/>
      <c r="G35" s="255"/>
      <c r="H35" s="324"/>
      <c r="I35" s="59"/>
      <c r="J35" s="59"/>
      <c r="K35" s="59"/>
      <c r="L35" s="59"/>
      <c r="M35" s="59"/>
    </row>
  </sheetData>
  <mergeCells count="1">
    <mergeCell ref="A1:C1"/>
  </mergeCells>
  <pageMargins left="0.7" right="0.7" top="0.75" bottom="0.75" header="0.3" footer="0.3"/>
  <pageSetup orientation="portrait" verticalDpi="0" r:id="rId1"/>
  <ignoredErrors>
    <ignoredError sqref="H6"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2F2F2"/>
  </sheetPr>
  <dimension ref="A1:F34"/>
  <sheetViews>
    <sheetView zoomScale="90" zoomScaleNormal="90" workbookViewId="0">
      <selection activeCell="E33" sqref="E33"/>
    </sheetView>
  </sheetViews>
  <sheetFormatPr defaultColWidth="9.1328125" defaultRowHeight="14.25" x14ac:dyDescent="0.45"/>
  <cols>
    <col min="1" max="1" width="49.3984375" bestFit="1" customWidth="1"/>
    <col min="2" max="3" width="14.265625" hidden="1" customWidth="1"/>
    <col min="4" max="4" width="19.1328125" hidden="1" customWidth="1"/>
    <col min="5" max="5" width="20" customWidth="1"/>
    <col min="6" max="6" width="40" customWidth="1"/>
    <col min="7" max="7" width="14.73046875" customWidth="1"/>
  </cols>
  <sheetData>
    <row r="1" spans="1:6" ht="25.5" x14ac:dyDescent="0.45">
      <c r="A1" s="1374" t="s">
        <v>1205</v>
      </c>
      <c r="B1" s="1375"/>
      <c r="C1" s="1375"/>
    </row>
    <row r="2" spans="1:6" ht="15.4" x14ac:dyDescent="0.45">
      <c r="A2" s="268" t="s">
        <v>1206</v>
      </c>
    </row>
    <row r="3" spans="1:6" ht="15.4" x14ac:dyDescent="0.45">
      <c r="A3" s="268" t="s">
        <v>1207</v>
      </c>
    </row>
    <row r="4" spans="1:6" ht="15.4" x14ac:dyDescent="0.45">
      <c r="A4" s="57"/>
    </row>
    <row r="5" spans="1:6" ht="30" x14ac:dyDescent="0.45">
      <c r="A5" s="266" t="s">
        <v>616</v>
      </c>
      <c r="B5" s="266" t="s">
        <v>1208</v>
      </c>
      <c r="C5" s="266" t="s">
        <v>1209</v>
      </c>
      <c r="D5" s="266" t="s">
        <v>1007</v>
      </c>
      <c r="E5" s="266" t="s">
        <v>601</v>
      </c>
      <c r="F5" s="266" t="s">
        <v>648</v>
      </c>
    </row>
    <row r="6" spans="1:6" ht="15.75" thickBot="1" x14ac:dyDescent="0.5">
      <c r="A6" s="67"/>
      <c r="B6" s="72"/>
      <c r="C6" s="382"/>
      <c r="E6" s="1161"/>
      <c r="F6" s="337"/>
    </row>
    <row r="7" spans="1:6" ht="14.65" thickBot="1" x14ac:dyDescent="0.5">
      <c r="A7" s="79" t="s">
        <v>1210</v>
      </c>
      <c r="B7" s="78"/>
      <c r="C7" s="78"/>
      <c r="D7" s="267"/>
      <c r="E7" s="267"/>
      <c r="F7" s="267"/>
    </row>
    <row r="8" spans="1:6" x14ac:dyDescent="0.45">
      <c r="A8" s="60" t="s">
        <v>1211</v>
      </c>
      <c r="B8" s="70">
        <v>400</v>
      </c>
      <c r="C8" s="383"/>
      <c r="D8" s="203"/>
      <c r="E8" s="379">
        <v>1000</v>
      </c>
      <c r="F8" s="442"/>
    </row>
    <row r="9" spans="1:6" x14ac:dyDescent="0.45">
      <c r="A9" s="60" t="s">
        <v>1212</v>
      </c>
      <c r="B9" s="70">
        <v>300</v>
      </c>
      <c r="C9" s="383"/>
      <c r="D9" s="371"/>
      <c r="E9" s="381">
        <v>500</v>
      </c>
      <c r="F9" s="442"/>
    </row>
    <row r="10" spans="1:6" x14ac:dyDescent="0.45">
      <c r="A10" s="60" t="s">
        <v>1213</v>
      </c>
      <c r="B10" s="70">
        <v>1000</v>
      </c>
      <c r="C10" s="383"/>
      <c r="D10" s="371"/>
      <c r="E10" s="381">
        <v>500</v>
      </c>
      <c r="F10" s="442"/>
    </row>
    <row r="11" spans="1:6" x14ac:dyDescent="0.45">
      <c r="A11" s="60" t="s">
        <v>1214</v>
      </c>
      <c r="B11" s="70">
        <v>600</v>
      </c>
      <c r="C11" s="383">
        <v>224.98</v>
      </c>
      <c r="D11" s="371"/>
      <c r="E11" s="381"/>
      <c r="F11" s="442"/>
    </row>
    <row r="12" spans="1:6" ht="14.65" thickBot="1" x14ac:dyDescent="0.5">
      <c r="A12" s="60"/>
      <c r="B12" s="70"/>
      <c r="C12" s="383"/>
      <c r="D12" s="206"/>
      <c r="E12" s="1124"/>
      <c r="F12" s="442"/>
    </row>
    <row r="13" spans="1:6" ht="14.65" thickBot="1" x14ac:dyDescent="0.5">
      <c r="A13" s="73" t="s">
        <v>1005</v>
      </c>
      <c r="B13" s="75">
        <f>SUM(B8:B12)</f>
        <v>2300</v>
      </c>
      <c r="C13" s="384">
        <f>SUM(C8:C11)</f>
        <v>224.98</v>
      </c>
      <c r="D13" s="203">
        <f>SUM(D8:D12)</f>
        <v>0</v>
      </c>
      <c r="E13">
        <f>SUM(E8:E12)</f>
        <v>2000</v>
      </c>
      <c r="F13" s="445"/>
    </row>
    <row r="14" spans="1:6" ht="14.65" thickBot="1" x14ac:dyDescent="0.5">
      <c r="A14" s="79" t="s">
        <v>1215</v>
      </c>
      <c r="B14" s="76"/>
      <c r="C14" s="76"/>
      <c r="D14" s="77"/>
      <c r="E14" s="77"/>
      <c r="F14" s="77"/>
    </row>
    <row r="15" spans="1:6" x14ac:dyDescent="0.45">
      <c r="A15" s="60" t="s">
        <v>1216</v>
      </c>
      <c r="B15" s="70">
        <v>2000</v>
      </c>
      <c r="C15" s="383"/>
      <c r="D15" s="203"/>
      <c r="E15" s="203">
        <v>2000</v>
      </c>
      <c r="F15" s="442"/>
    </row>
    <row r="16" spans="1:6" x14ac:dyDescent="0.45">
      <c r="A16" s="60" t="s">
        <v>1217</v>
      </c>
      <c r="B16" s="70">
        <v>3000</v>
      </c>
      <c r="C16" s="383"/>
      <c r="D16" s="371"/>
      <c r="E16" s="371">
        <v>1500</v>
      </c>
      <c r="F16" s="442"/>
    </row>
    <row r="17" spans="1:6" x14ac:dyDescent="0.45">
      <c r="A17" s="60" t="s">
        <v>1218</v>
      </c>
      <c r="B17" s="70">
        <v>700</v>
      </c>
      <c r="C17" s="383"/>
      <c r="D17" s="371"/>
      <c r="E17" s="371">
        <v>700</v>
      </c>
      <c r="F17" s="442"/>
    </row>
    <row r="18" spans="1:6" x14ac:dyDescent="0.45">
      <c r="A18" s="60" t="s">
        <v>1219</v>
      </c>
      <c r="B18" s="70">
        <v>2000</v>
      </c>
      <c r="C18" s="383"/>
      <c r="D18" s="371"/>
      <c r="E18" s="371"/>
      <c r="F18" s="442"/>
    </row>
    <row r="19" spans="1:6" x14ac:dyDescent="0.45">
      <c r="A19" s="60" t="s">
        <v>1220</v>
      </c>
      <c r="B19" s="70">
        <v>2500</v>
      </c>
      <c r="C19" s="383">
        <v>2500</v>
      </c>
      <c r="D19" s="371"/>
      <c r="E19" s="371"/>
      <c r="F19" s="442"/>
    </row>
    <row r="20" spans="1:6" x14ac:dyDescent="0.45">
      <c r="A20" s="60" t="s">
        <v>1221</v>
      </c>
      <c r="B20" s="70"/>
      <c r="C20" s="383"/>
      <c r="D20" s="371"/>
      <c r="E20" s="371">
        <v>2000</v>
      </c>
      <c r="F20" s="442" t="s">
        <v>1222</v>
      </c>
    </row>
    <row r="21" spans="1:6" ht="14.65" thickBot="1" x14ac:dyDescent="0.5">
      <c r="A21" s="60" t="s">
        <v>1223</v>
      </c>
      <c r="B21" s="70">
        <v>2500</v>
      </c>
      <c r="C21" s="383"/>
      <c r="D21" s="206"/>
      <c r="E21" s="206"/>
      <c r="F21" s="442"/>
    </row>
    <row r="22" spans="1:6" ht="14.65" thickBot="1" x14ac:dyDescent="0.5">
      <c r="A22" s="73" t="s">
        <v>1005</v>
      </c>
      <c r="B22" s="75">
        <f>SUM(B15:B21)</f>
        <v>12700</v>
      </c>
      <c r="C22" s="384">
        <f>SUM(C15:C21)</f>
        <v>2500</v>
      </c>
      <c r="D22" s="371">
        <f>SUM(D15:D21)</f>
        <v>0</v>
      </c>
      <c r="E22" s="371">
        <f>SUM(E15:E21)</f>
        <v>6200</v>
      </c>
      <c r="F22" s="440"/>
    </row>
    <row r="23" spans="1:6" ht="14.65" thickBot="1" x14ac:dyDescent="0.5">
      <c r="A23" s="81" t="s">
        <v>1224</v>
      </c>
      <c r="B23" s="76"/>
      <c r="C23" s="76"/>
      <c r="D23" s="77"/>
      <c r="E23" s="77"/>
      <c r="F23" s="77" t="s">
        <v>1225</v>
      </c>
    </row>
    <row r="24" spans="1:6" x14ac:dyDescent="0.45">
      <c r="A24" s="60" t="s">
        <v>1226</v>
      </c>
      <c r="B24" s="86">
        <v>600</v>
      </c>
      <c r="C24" s="383"/>
      <c r="D24" s="203"/>
      <c r="E24" s="371">
        <v>600</v>
      </c>
      <c r="F24" s="440"/>
    </row>
    <row r="25" spans="1:6" x14ac:dyDescent="0.45">
      <c r="A25" s="60" t="s">
        <v>1227</v>
      </c>
      <c r="B25" s="86">
        <v>481.56</v>
      </c>
      <c r="C25" s="383"/>
      <c r="D25" s="371"/>
      <c r="E25" s="371">
        <v>500</v>
      </c>
      <c r="F25" s="442"/>
    </row>
    <row r="26" spans="1:6" x14ac:dyDescent="0.45">
      <c r="A26" s="60" t="s">
        <v>1228</v>
      </c>
      <c r="B26" s="86">
        <v>3600</v>
      </c>
      <c r="C26" s="383"/>
      <c r="D26" s="371"/>
      <c r="E26" s="371">
        <v>3700</v>
      </c>
      <c r="F26" s="442"/>
    </row>
    <row r="27" spans="1:6" x14ac:dyDescent="0.45">
      <c r="A27" s="60" t="s">
        <v>1229</v>
      </c>
      <c r="B27" s="86">
        <v>468</v>
      </c>
      <c r="C27" s="383"/>
      <c r="D27" s="371"/>
      <c r="E27" s="371">
        <v>500</v>
      </c>
      <c r="F27" s="442"/>
    </row>
    <row r="28" spans="1:6" x14ac:dyDescent="0.45">
      <c r="A28" s="60" t="s">
        <v>1230</v>
      </c>
      <c r="B28" s="86">
        <v>0</v>
      </c>
      <c r="C28" s="383"/>
      <c r="D28" s="371"/>
      <c r="E28" s="371"/>
      <c r="F28" s="442"/>
    </row>
    <row r="29" spans="1:6" x14ac:dyDescent="0.45">
      <c r="A29" s="60" t="s">
        <v>1231</v>
      </c>
      <c r="B29" s="86">
        <v>124.2</v>
      </c>
      <c r="C29" s="383"/>
      <c r="D29" s="371"/>
      <c r="E29" s="371">
        <v>150</v>
      </c>
      <c r="F29" s="1156" t="s">
        <v>1232</v>
      </c>
    </row>
    <row r="30" spans="1:6" x14ac:dyDescent="0.45">
      <c r="A30" s="60" t="s">
        <v>1233</v>
      </c>
      <c r="B30" s="86">
        <v>1000</v>
      </c>
      <c r="C30" s="383"/>
      <c r="D30" s="371"/>
      <c r="E30" s="371">
        <v>500</v>
      </c>
      <c r="F30" s="442"/>
    </row>
    <row r="31" spans="1:6" ht="14.65" thickBot="1" x14ac:dyDescent="0.5">
      <c r="A31" s="108"/>
      <c r="B31" s="388"/>
      <c r="C31" s="385"/>
      <c r="D31" s="206"/>
      <c r="E31" s="206"/>
      <c r="F31" s="1157"/>
    </row>
    <row r="32" spans="1:6" ht="14.65" thickBot="1" x14ac:dyDescent="0.5">
      <c r="A32" s="338" t="s">
        <v>1005</v>
      </c>
      <c r="B32" s="339">
        <f>SUM(B24:B31)</f>
        <v>6273.7599999999993</v>
      </c>
      <c r="C32" s="386">
        <f>SUM(C24:C31)</f>
        <v>0</v>
      </c>
      <c r="D32" s="1158">
        <f>SUM(D24:D31)</f>
        <v>0</v>
      </c>
      <c r="E32" s="371">
        <f>SUM(E24:E31)</f>
        <v>5950</v>
      </c>
      <c r="F32" s="1158"/>
    </row>
    <row r="33" spans="1:6" ht="15.75" thickTop="1" thickBot="1" x14ac:dyDescent="0.5">
      <c r="A33" s="92" t="s">
        <v>1234</v>
      </c>
      <c r="B33" s="94">
        <f>B13+B22</f>
        <v>15000</v>
      </c>
      <c r="C33" s="387">
        <f>SUM(C22+C13)</f>
        <v>2724.98</v>
      </c>
      <c r="D33" s="93"/>
      <c r="E33" s="1160">
        <f>E32+E22+E13</f>
        <v>14150</v>
      </c>
      <c r="F33" s="1159"/>
    </row>
    <row r="34" spans="1:6" ht="14.65" thickTop="1" x14ac:dyDescent="0.45"/>
  </sheetData>
  <mergeCells count="1">
    <mergeCell ref="A1:C1"/>
  </mergeCells>
  <pageMargins left="0.7" right="0.7" top="0.75" bottom="0.75" header="0.3" footer="0.3"/>
  <pageSetup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4.9989318521683403E-2"/>
  </sheetPr>
  <dimension ref="A1:M63"/>
  <sheetViews>
    <sheetView zoomScale="110" zoomScaleNormal="110" workbookViewId="0">
      <selection activeCell="A22" sqref="A22"/>
    </sheetView>
  </sheetViews>
  <sheetFormatPr defaultColWidth="9.1328125" defaultRowHeight="13.5" x14ac:dyDescent="0.35"/>
  <cols>
    <col min="1" max="1" width="67.59765625" style="146" bestFit="1" customWidth="1"/>
    <col min="2" max="2" width="13.1328125" style="146" hidden="1" customWidth="1"/>
    <col min="3" max="5" width="10.59765625" style="146" hidden="1" customWidth="1"/>
    <col min="6" max="6" width="15.59765625" style="146" hidden="1" customWidth="1"/>
    <col min="7" max="7" width="32.1328125" style="255" hidden="1" customWidth="1"/>
    <col min="8" max="9" width="16" style="555" customWidth="1"/>
    <col min="10" max="11" width="9.1328125" style="146" customWidth="1"/>
    <col min="12" max="12" width="13.86328125" style="146" customWidth="1"/>
    <col min="13" max="13" width="18.1328125" style="146" hidden="1" customWidth="1"/>
    <col min="14" max="15" width="9.1328125" style="146"/>
    <col min="16" max="16" width="15.1328125" style="146" customWidth="1"/>
    <col min="17" max="17" width="13.265625" style="146" customWidth="1"/>
    <col min="18" max="18" width="11.265625" style="146" bestFit="1" customWidth="1"/>
    <col min="19" max="16384" width="9.1328125" style="146"/>
  </cols>
  <sheetData>
    <row r="1" spans="1:13" ht="20.65" x14ac:dyDescent="0.35">
      <c r="A1" s="232" t="s">
        <v>791</v>
      </c>
      <c r="B1" s="127"/>
      <c r="C1" s="127"/>
      <c r="D1" s="127"/>
      <c r="E1" s="127"/>
      <c r="F1" s="127"/>
      <c r="G1" s="138"/>
    </row>
    <row r="2" spans="1:13" x14ac:dyDescent="0.35">
      <c r="A2" s="275"/>
      <c r="B2" s="53"/>
      <c r="C2" s="53"/>
      <c r="D2" s="53"/>
      <c r="E2" s="53"/>
      <c r="F2" s="53"/>
      <c r="G2" s="139"/>
    </row>
    <row r="3" spans="1:13" ht="13.9" x14ac:dyDescent="0.4">
      <c r="A3" s="286" t="s">
        <v>792</v>
      </c>
      <c r="B3" s="305" t="s">
        <v>998</v>
      </c>
      <c r="C3" s="1115" t="s">
        <v>999</v>
      </c>
      <c r="D3" s="1115"/>
      <c r="E3" s="1115" t="s">
        <v>1209</v>
      </c>
      <c r="F3" s="1116"/>
      <c r="G3" s="1117"/>
      <c r="H3" s="1118" t="s">
        <v>986</v>
      </c>
      <c r="I3" s="1118" t="s">
        <v>985</v>
      </c>
      <c r="J3" s="596"/>
      <c r="K3" s="596"/>
      <c r="L3" s="596"/>
      <c r="M3" s="611" t="s">
        <v>1067</v>
      </c>
    </row>
    <row r="4" spans="1:13" ht="13.9" thickBot="1" x14ac:dyDescent="0.4">
      <c r="A4" s="275"/>
      <c r="B4" s="130"/>
      <c r="C4" s="130"/>
      <c r="D4" s="130"/>
      <c r="E4" s="130"/>
      <c r="F4" s="130"/>
      <c r="G4" s="143"/>
      <c r="H4" s="1166"/>
      <c r="I4" s="1166"/>
    </row>
    <row r="5" spans="1:13" ht="14.25" thickBot="1" x14ac:dyDescent="0.45">
      <c r="A5" s="287" t="s">
        <v>650</v>
      </c>
      <c r="B5" s="129"/>
      <c r="C5" s="129"/>
      <c r="D5" s="129"/>
      <c r="E5" s="129"/>
      <c r="F5" s="129"/>
      <c r="G5" s="129"/>
      <c r="H5" s="129"/>
      <c r="I5" s="129"/>
      <c r="J5" s="1381" t="s">
        <v>636</v>
      </c>
      <c r="K5" s="1381"/>
      <c r="L5" s="1381"/>
    </row>
    <row r="6" spans="1:13" x14ac:dyDescent="0.35">
      <c r="A6" s="234" t="s">
        <v>794</v>
      </c>
      <c r="B6" s="277">
        <v>183352</v>
      </c>
      <c r="C6" s="210">
        <v>180879</v>
      </c>
      <c r="D6" s="210"/>
      <c r="E6" s="449">
        <v>85554</v>
      </c>
      <c r="F6" s="52">
        <f>+C6-B6</f>
        <v>-2473</v>
      </c>
      <c r="G6" s="271"/>
      <c r="H6" s="594">
        <v>183521</v>
      </c>
      <c r="I6" s="1163">
        <f>'BUDGET 2021-2022- Detail'!M185</f>
        <v>222684</v>
      </c>
      <c r="J6" s="593"/>
      <c r="K6" s="593"/>
      <c r="L6" s="593"/>
    </row>
    <row r="7" spans="1:13" x14ac:dyDescent="0.35">
      <c r="A7" s="456" t="s">
        <v>793</v>
      </c>
      <c r="B7" s="277">
        <v>21293</v>
      </c>
      <c r="C7" s="210">
        <v>25091</v>
      </c>
      <c r="D7" s="210"/>
      <c r="E7" s="449">
        <v>9606</v>
      </c>
      <c r="F7" s="52">
        <f>+C7-B7</f>
        <v>3798</v>
      </c>
      <c r="G7" s="278"/>
      <c r="H7" s="594">
        <v>26602</v>
      </c>
      <c r="I7" s="1164">
        <v>25000</v>
      </c>
      <c r="J7" s="593"/>
      <c r="K7" s="593"/>
      <c r="L7" s="593"/>
    </row>
    <row r="8" spans="1:13" ht="13.9" x14ac:dyDescent="0.35">
      <c r="A8" s="282" t="s">
        <v>174</v>
      </c>
      <c r="B8" s="277">
        <v>0</v>
      </c>
      <c r="C8" s="210">
        <v>0</v>
      </c>
      <c r="D8" s="210"/>
      <c r="E8" s="449">
        <v>20000</v>
      </c>
      <c r="F8" s="52">
        <f>+C8-B8</f>
        <v>0</v>
      </c>
      <c r="G8" s="459" t="s">
        <v>1236</v>
      </c>
      <c r="H8" s="594">
        <v>20000</v>
      </c>
      <c r="I8" s="1164"/>
      <c r="J8" s="593"/>
      <c r="K8" s="593"/>
      <c r="L8" s="593"/>
    </row>
    <row r="9" spans="1:13" x14ac:dyDescent="0.35">
      <c r="A9" s="282" t="s">
        <v>164</v>
      </c>
      <c r="B9" s="277">
        <v>5474</v>
      </c>
      <c r="C9" s="210">
        <v>4462</v>
      </c>
      <c r="D9" s="210"/>
      <c r="E9" s="449">
        <v>4367</v>
      </c>
      <c r="F9" s="52">
        <f>+C9-B9</f>
        <v>-1012</v>
      </c>
      <c r="G9" s="271" t="s">
        <v>1004</v>
      </c>
      <c r="H9" s="594">
        <v>5474</v>
      </c>
      <c r="I9" s="1164">
        <v>5000</v>
      </c>
      <c r="J9" s="593"/>
      <c r="K9" s="593"/>
      <c r="L9" s="593"/>
    </row>
    <row r="10" spans="1:13" ht="13.9" thickBot="1" x14ac:dyDescent="0.4">
      <c r="A10" s="282" t="s">
        <v>169</v>
      </c>
      <c r="B10" s="277">
        <v>0</v>
      </c>
      <c r="C10" s="210">
        <v>3486</v>
      </c>
      <c r="D10" s="210"/>
      <c r="E10" s="449">
        <v>0</v>
      </c>
      <c r="F10" s="52">
        <f>+C10-B10</f>
        <v>3486</v>
      </c>
      <c r="G10" s="271"/>
      <c r="H10" s="1162">
        <v>3486</v>
      </c>
      <c r="I10" s="1165">
        <v>3000</v>
      </c>
      <c r="J10" s="593"/>
      <c r="K10" s="593"/>
      <c r="L10" s="593"/>
    </row>
    <row r="11" spans="1:13" ht="13.9" x14ac:dyDescent="0.4">
      <c r="A11" s="348" t="s">
        <v>654</v>
      </c>
      <c r="B11" s="124">
        <f>SUM(B7:B10)</f>
        <v>26767</v>
      </c>
      <c r="C11" s="214">
        <f>SUM(C6:C10)</f>
        <v>213918</v>
      </c>
      <c r="D11" s="214"/>
      <c r="E11" s="455"/>
      <c r="F11" s="123">
        <f>SUM(F7:F10)</f>
        <v>6272</v>
      </c>
      <c r="G11" s="155"/>
      <c r="H11" s="595">
        <f>SUM(H6:H10)</f>
        <v>239083</v>
      </c>
      <c r="I11" s="595">
        <f>SUM(I6:I10)</f>
        <v>255684</v>
      </c>
      <c r="M11" s="612">
        <f>H11-(H11*0.2)</f>
        <v>191266.4</v>
      </c>
    </row>
    <row r="12" spans="1:13" ht="13.9" thickBot="1" x14ac:dyDescent="0.4">
      <c r="A12" s="282"/>
      <c r="B12" s="48"/>
      <c r="C12" s="217"/>
      <c r="D12" s="217"/>
      <c r="E12" s="454"/>
      <c r="F12" s="134"/>
      <c r="G12" s="273"/>
      <c r="H12" s="594"/>
      <c r="I12" s="594"/>
    </row>
    <row r="13" spans="1:13" ht="14.25" thickBot="1" x14ac:dyDescent="0.45">
      <c r="A13" s="288" t="s">
        <v>797</v>
      </c>
      <c r="B13" s="341">
        <f>+B11</f>
        <v>26767</v>
      </c>
      <c r="C13" s="213">
        <f>+C11</f>
        <v>213918</v>
      </c>
      <c r="D13" s="213"/>
      <c r="E13" s="452">
        <f>SUM(E6:E10)</f>
        <v>119527</v>
      </c>
      <c r="F13" s="457">
        <f>+F11</f>
        <v>6272</v>
      </c>
      <c r="G13" s="273"/>
      <c r="H13" s="1167">
        <f>H11</f>
        <v>239083</v>
      </c>
      <c r="I13" s="1168">
        <f>I11</f>
        <v>255684</v>
      </c>
      <c r="M13" s="613">
        <f>M11</f>
        <v>191266.4</v>
      </c>
    </row>
    <row r="14" spans="1:13" x14ac:dyDescent="0.35">
      <c r="A14" s="275"/>
      <c r="B14" s="133"/>
      <c r="C14" s="133"/>
      <c r="D14" s="133"/>
      <c r="E14" s="133"/>
      <c r="F14" s="133"/>
      <c r="G14" s="271"/>
    </row>
    <row r="15" spans="1:13" ht="13.9" x14ac:dyDescent="0.35">
      <c r="A15" s="286" t="s">
        <v>798</v>
      </c>
      <c r="B15" s="132"/>
      <c r="C15" s="132"/>
      <c r="D15" s="132"/>
      <c r="E15" s="132"/>
      <c r="F15" s="132"/>
      <c r="G15" s="132"/>
      <c r="H15" s="132"/>
      <c r="I15" s="132"/>
      <c r="J15" s="132"/>
      <c r="K15" s="132"/>
      <c r="L15" s="132"/>
    </row>
    <row r="16" spans="1:13" ht="13.9" thickBot="1" x14ac:dyDescent="0.4">
      <c r="A16" s="275"/>
      <c r="B16" s="130"/>
      <c r="C16" s="130"/>
      <c r="D16" s="130"/>
      <c r="E16" s="130"/>
      <c r="F16" s="130"/>
      <c r="G16" s="271"/>
      <c r="H16" s="1169"/>
      <c r="I16" s="1166"/>
    </row>
    <row r="17" spans="1:13" ht="13.9" thickBot="1" x14ac:dyDescent="0.4">
      <c r="A17" s="287" t="s">
        <v>701</v>
      </c>
      <c r="B17" s="129"/>
      <c r="C17" s="129"/>
      <c r="D17" s="129"/>
      <c r="E17" s="129"/>
      <c r="F17" s="129"/>
      <c r="G17" s="129"/>
      <c r="H17" s="129"/>
      <c r="I17" s="129"/>
      <c r="J17" s="129"/>
      <c r="K17" s="129"/>
      <c r="L17" s="129"/>
    </row>
    <row r="18" spans="1:13" ht="13.9" x14ac:dyDescent="0.35">
      <c r="A18" s="234" t="s">
        <v>282</v>
      </c>
      <c r="B18" s="48">
        <v>170450.28</v>
      </c>
      <c r="C18" s="210" t="e">
        <f>#REF!</f>
        <v>#REF!</v>
      </c>
      <c r="D18" s="210"/>
      <c r="E18" s="449"/>
      <c r="F18" s="52" t="e">
        <f>+C18-B18</f>
        <v>#REF!</v>
      </c>
      <c r="G18" s="459" t="s">
        <v>1237</v>
      </c>
      <c r="H18" s="594">
        <f>'BUDGET 2021-2022- Detail'!F197</f>
        <v>160092</v>
      </c>
      <c r="I18" s="1163">
        <f>'BUDGET 2021-2022- Detail'!M197</f>
        <v>201820</v>
      </c>
      <c r="J18" s="593"/>
      <c r="K18" s="593"/>
      <c r="L18" s="593"/>
    </row>
    <row r="19" spans="1:13" ht="13.9" thickBot="1" x14ac:dyDescent="0.4">
      <c r="A19" s="282" t="s">
        <v>283</v>
      </c>
      <c r="B19" s="48">
        <v>17639.990000000002</v>
      </c>
      <c r="C19" s="217" t="e">
        <f>#REF!</f>
        <v>#REF!</v>
      </c>
      <c r="D19" s="217"/>
      <c r="E19" s="454"/>
      <c r="F19" s="120" t="e">
        <f>+C19-B19</f>
        <v>#REF!</v>
      </c>
      <c r="G19" s="271"/>
      <c r="H19" s="1162">
        <f>'BUDGET 2021-2022- Detail'!F198</f>
        <v>20000</v>
      </c>
      <c r="I19" s="1165">
        <f>'BUDGET 2021-2022- Detail'!M198</f>
        <v>22265</v>
      </c>
      <c r="J19" s="593"/>
      <c r="K19" s="593"/>
      <c r="L19" s="593"/>
    </row>
    <row r="20" spans="1:13" ht="13.9" x14ac:dyDescent="0.4">
      <c r="A20" s="348" t="s">
        <v>654</v>
      </c>
      <c r="B20" s="124">
        <f>SUM(B18:B19)</f>
        <v>188090.27</v>
      </c>
      <c r="C20" s="213" t="e">
        <f>SUM(C18:C19)</f>
        <v>#REF!</v>
      </c>
      <c r="D20" s="213"/>
      <c r="E20" s="452"/>
      <c r="F20" s="52" t="e">
        <f>+C20-B20</f>
        <v>#REF!</v>
      </c>
      <c r="G20" s="276"/>
      <c r="H20" s="595">
        <f>SUM(H18:H19)</f>
        <v>180092</v>
      </c>
      <c r="I20" s="1170">
        <f>SUM(I18:I19)</f>
        <v>224085</v>
      </c>
      <c r="M20" s="615">
        <f>H20</f>
        <v>180092</v>
      </c>
    </row>
    <row r="21" spans="1:13" ht="13.9" thickBot="1" x14ac:dyDescent="0.4">
      <c r="A21" s="349"/>
      <c r="B21" s="48"/>
      <c r="C21" s="217"/>
      <c r="D21" s="216"/>
      <c r="E21" s="451"/>
      <c r="F21" s="134">
        <f>+C21-B21</f>
        <v>0</v>
      </c>
      <c r="G21" s="284"/>
      <c r="H21" s="1162"/>
      <c r="I21" s="1165"/>
    </row>
    <row r="22" spans="1:13" ht="13.9" thickBot="1" x14ac:dyDescent="0.4">
      <c r="A22" s="287" t="s">
        <v>1238</v>
      </c>
      <c r="B22" s="116"/>
      <c r="C22" s="129"/>
      <c r="D22" s="129"/>
      <c r="E22" s="129"/>
      <c r="F22" s="129"/>
      <c r="G22" s="129"/>
      <c r="H22" s="129"/>
      <c r="I22" s="129"/>
      <c r="J22" s="129"/>
      <c r="K22" s="129"/>
      <c r="L22" s="129"/>
    </row>
    <row r="23" spans="1:13" x14ac:dyDescent="0.35">
      <c r="A23" s="234" t="s">
        <v>801</v>
      </c>
      <c r="B23" s="48">
        <v>2000</v>
      </c>
      <c r="C23" s="210">
        <v>2400</v>
      </c>
      <c r="D23" s="210">
        <v>2400</v>
      </c>
      <c r="E23" s="449">
        <v>1241</v>
      </c>
      <c r="F23" s="52">
        <v>0</v>
      </c>
      <c r="G23" s="271" t="s">
        <v>1239</v>
      </c>
      <c r="H23" s="594">
        <v>1700</v>
      </c>
      <c r="I23" s="1163">
        <v>1700</v>
      </c>
      <c r="J23" s="593"/>
      <c r="K23" s="593"/>
      <c r="L23" s="593"/>
      <c r="M23" s="612">
        <f>H23-(H23*0.2)</f>
        <v>1360</v>
      </c>
    </row>
    <row r="24" spans="1:13" x14ac:dyDescent="0.35">
      <c r="A24" s="282" t="s">
        <v>285</v>
      </c>
      <c r="B24" s="48">
        <v>650</v>
      </c>
      <c r="C24" s="210">
        <v>1025</v>
      </c>
      <c r="D24" s="210">
        <v>1025</v>
      </c>
      <c r="E24" s="449">
        <v>302</v>
      </c>
      <c r="F24" s="52">
        <f t="shared" ref="F24:F30" si="0">+C24-B24</f>
        <v>375</v>
      </c>
      <c r="G24" s="271"/>
      <c r="H24" s="594">
        <f>160+C24</f>
        <v>1185</v>
      </c>
      <c r="I24" s="1164">
        <f>1185+(9000*1.15)</f>
        <v>11535</v>
      </c>
      <c r="J24" s="593" t="s">
        <v>1240</v>
      </c>
      <c r="K24" s="593"/>
      <c r="L24" s="593"/>
      <c r="M24" s="612">
        <f t="shared" ref="M24:M28" si="1">H24-(H24*0.2)</f>
        <v>948</v>
      </c>
    </row>
    <row r="25" spans="1:13" x14ac:dyDescent="0.35">
      <c r="A25" s="282" t="s">
        <v>286</v>
      </c>
      <c r="B25" s="48">
        <v>4615</v>
      </c>
      <c r="C25" s="210">
        <v>5000</v>
      </c>
      <c r="D25" s="210">
        <v>5000</v>
      </c>
      <c r="E25" s="449">
        <v>3651</v>
      </c>
      <c r="F25" s="52">
        <f t="shared" si="0"/>
        <v>385</v>
      </c>
      <c r="G25" s="271"/>
      <c r="H25" s="594">
        <v>15000</v>
      </c>
      <c r="I25" s="1164">
        <f>'BUDGET 2021-2022- Detail'!M204</f>
        <v>1000</v>
      </c>
      <c r="J25" s="593"/>
      <c r="K25" s="593"/>
      <c r="L25" s="593"/>
      <c r="M25" s="612">
        <f t="shared" si="1"/>
        <v>12000</v>
      </c>
    </row>
    <row r="26" spans="1:13" ht="18" customHeight="1" x14ac:dyDescent="0.35">
      <c r="A26" s="369" t="s">
        <v>806</v>
      </c>
      <c r="B26" s="144">
        <v>11008</v>
      </c>
      <c r="C26" s="215">
        <v>13000</v>
      </c>
      <c r="D26" s="215"/>
      <c r="E26" s="450">
        <v>1377</v>
      </c>
      <c r="F26" s="52">
        <f t="shared" si="0"/>
        <v>1992</v>
      </c>
      <c r="G26" s="350" t="s">
        <v>1241</v>
      </c>
      <c r="H26" s="594">
        <v>5000</v>
      </c>
      <c r="I26" s="1164"/>
      <c r="J26" s="593"/>
      <c r="K26" s="593"/>
      <c r="L26" s="593"/>
      <c r="M26" s="612">
        <f t="shared" si="1"/>
        <v>4000</v>
      </c>
    </row>
    <row r="27" spans="1:13" x14ac:dyDescent="0.35">
      <c r="A27" s="282" t="s">
        <v>287</v>
      </c>
      <c r="B27" s="48">
        <v>2100</v>
      </c>
      <c r="C27" s="210">
        <v>2000</v>
      </c>
      <c r="D27" s="210">
        <v>2000</v>
      </c>
      <c r="E27" s="449">
        <v>0</v>
      </c>
      <c r="F27" s="52">
        <f t="shared" si="0"/>
        <v>-100</v>
      </c>
      <c r="G27" s="271" t="s">
        <v>1242</v>
      </c>
      <c r="H27" s="594">
        <v>1000</v>
      </c>
      <c r="I27" s="1164">
        <f>'BUDGET 2021-2022- Detail'!M206</f>
        <v>500</v>
      </c>
      <c r="J27" s="593"/>
      <c r="K27" s="593"/>
      <c r="L27" s="593"/>
      <c r="M27" s="612">
        <f t="shared" si="1"/>
        <v>800</v>
      </c>
    </row>
    <row r="28" spans="1:13" ht="13.9" thickBot="1" x14ac:dyDescent="0.4">
      <c r="A28" s="282" t="s">
        <v>288</v>
      </c>
      <c r="B28" s="48">
        <v>11000</v>
      </c>
      <c r="C28" s="216">
        <v>0</v>
      </c>
      <c r="D28" s="216"/>
      <c r="E28" s="451">
        <v>9047</v>
      </c>
      <c r="F28" s="120">
        <f t="shared" si="0"/>
        <v>-11000</v>
      </c>
      <c r="G28" s="271" t="s">
        <v>1243</v>
      </c>
      <c r="H28" s="1162">
        <v>0</v>
      </c>
      <c r="I28" s="1165">
        <v>15000</v>
      </c>
      <c r="J28" s="593"/>
      <c r="K28" s="593"/>
      <c r="L28" s="593"/>
      <c r="M28" s="612">
        <f t="shared" si="1"/>
        <v>0</v>
      </c>
    </row>
    <row r="29" spans="1:13" ht="13.9" x14ac:dyDescent="0.4">
      <c r="A29" s="348" t="s">
        <v>654</v>
      </c>
      <c r="B29" s="124">
        <f>SUM(B23:B28)</f>
        <v>31373</v>
      </c>
      <c r="C29" s="211">
        <f>SUM(C23:C28)</f>
        <v>23425</v>
      </c>
      <c r="D29" s="213">
        <f>SUM(D23:D28)</f>
        <v>10425</v>
      </c>
      <c r="E29" s="452">
        <f>SUM(E23:E28)</f>
        <v>15618</v>
      </c>
      <c r="F29" s="52">
        <f t="shared" si="0"/>
        <v>-7948</v>
      </c>
      <c r="G29" s="276"/>
      <c r="H29" s="595">
        <f>SUM(H23:H28)</f>
        <v>23885</v>
      </c>
      <c r="I29" s="595">
        <f>SUM(I23:I28)</f>
        <v>29735</v>
      </c>
      <c r="M29" s="613">
        <f>SUM(M23:M28)</f>
        <v>19108</v>
      </c>
    </row>
    <row r="30" spans="1:13" ht="13.9" thickBot="1" x14ac:dyDescent="0.4">
      <c r="A30" s="349"/>
      <c r="B30" s="137"/>
      <c r="C30" s="216"/>
      <c r="D30" s="210"/>
      <c r="E30" s="449"/>
      <c r="F30" s="52">
        <f t="shared" si="0"/>
        <v>0</v>
      </c>
      <c r="G30" s="273"/>
      <c r="H30" s="594"/>
      <c r="I30" s="594"/>
    </row>
    <row r="31" spans="1:13" ht="14.25" thickBot="1" x14ac:dyDescent="0.45">
      <c r="A31" s="288" t="s">
        <v>812</v>
      </c>
      <c r="B31" s="119">
        <f>+B29+B20</f>
        <v>219463.27</v>
      </c>
      <c r="C31" s="219" t="e">
        <f>+C29+C20</f>
        <v>#REF!</v>
      </c>
      <c r="D31" s="219"/>
      <c r="E31" s="453"/>
      <c r="F31" s="218" t="e">
        <f>+C31-B31</f>
        <v>#REF!</v>
      </c>
      <c r="G31" s="273"/>
      <c r="H31" s="1171">
        <f>SUM(H20,H29)</f>
        <v>203977</v>
      </c>
      <c r="I31" s="1172">
        <f>SUM(I20,I29)</f>
        <v>253820</v>
      </c>
      <c r="M31" s="613">
        <f>M20+M29</f>
        <v>199200</v>
      </c>
    </row>
    <row r="32" spans="1:13" ht="13.9" thickBot="1" x14ac:dyDescent="0.4">
      <c r="A32" s="287"/>
      <c r="B32" s="116"/>
      <c r="C32" s="129"/>
      <c r="D32" s="129"/>
      <c r="E32" s="129"/>
      <c r="F32" s="129"/>
      <c r="G32" s="129"/>
      <c r="H32" s="129"/>
      <c r="I32" s="129"/>
      <c r="J32" s="129"/>
      <c r="K32" s="129"/>
      <c r="L32" s="129"/>
    </row>
    <row r="33" spans="1:13" ht="18" thickBot="1" x14ac:dyDescent="0.55000000000000004">
      <c r="A33" s="235" t="s">
        <v>813</v>
      </c>
      <c r="B33" s="346">
        <f>+B13-B31</f>
        <v>-192696.27</v>
      </c>
      <c r="C33" s="347" t="e">
        <f>+C13-C31</f>
        <v>#REF!</v>
      </c>
      <c r="D33" s="347"/>
      <c r="E33" s="347"/>
      <c r="F33" s="218" t="e">
        <f>+C33-B33</f>
        <v>#REF!</v>
      </c>
      <c r="G33" s="280"/>
      <c r="H33" s="1167">
        <f>H13-H31</f>
        <v>35106</v>
      </c>
      <c r="I33" s="1168">
        <f>I13-I31</f>
        <v>1864</v>
      </c>
      <c r="M33" s="614">
        <f>M13-M31</f>
        <v>-7933.6000000000058</v>
      </c>
    </row>
    <row r="37" spans="1:13" x14ac:dyDescent="0.35">
      <c r="H37" s="556"/>
      <c r="I37" s="556"/>
    </row>
    <row r="38" spans="1:13" ht="13.9" x14ac:dyDescent="0.4">
      <c r="B38" s="161"/>
      <c r="C38" s="254"/>
      <c r="D38" s="254"/>
      <c r="E38" s="254"/>
      <c r="F38" s="161"/>
      <c r="G38" s="324"/>
      <c r="H38" s="557"/>
      <c r="I38" s="557"/>
    </row>
    <row r="39" spans="1:13" ht="13.9" x14ac:dyDescent="0.4">
      <c r="B39" s="254"/>
      <c r="C39" s="254"/>
      <c r="D39" s="254"/>
      <c r="E39" s="254"/>
      <c r="F39" s="254"/>
      <c r="G39" s="351"/>
      <c r="H39" s="558"/>
      <c r="I39" s="558"/>
    </row>
    <row r="40" spans="1:13" x14ac:dyDescent="0.35">
      <c r="G40" s="146"/>
    </row>
    <row r="41" spans="1:13" x14ac:dyDescent="0.35">
      <c r="G41" s="146"/>
    </row>
    <row r="42" spans="1:13" s="255" customFormat="1" ht="14.25" customHeight="1" x14ac:dyDescent="0.35">
      <c r="H42" s="559"/>
      <c r="I42" s="559"/>
    </row>
    <row r="43" spans="1:13" s="255" customFormat="1" ht="45.75" customHeight="1" x14ac:dyDescent="0.35">
      <c r="H43" s="559"/>
      <c r="I43" s="559"/>
    </row>
    <row r="44" spans="1:13" x14ac:dyDescent="0.35">
      <c r="A44" s="2"/>
      <c r="G44" s="146"/>
    </row>
    <row r="45" spans="1:13" x14ac:dyDescent="0.35">
      <c r="A45" s="2"/>
      <c r="G45" s="146"/>
    </row>
    <row r="46" spans="1:13" x14ac:dyDescent="0.35">
      <c r="A46" s="2"/>
      <c r="G46" s="146"/>
    </row>
    <row r="47" spans="1:13" x14ac:dyDescent="0.35">
      <c r="A47" s="2"/>
      <c r="G47" s="146"/>
    </row>
    <row r="48" spans="1:13" x14ac:dyDescent="0.35">
      <c r="A48" s="2"/>
      <c r="G48" s="146"/>
    </row>
    <row r="49" spans="1:9" x14ac:dyDescent="0.35">
      <c r="A49" s="2"/>
      <c r="G49" s="146"/>
    </row>
    <row r="50" spans="1:9" x14ac:dyDescent="0.35">
      <c r="A50" s="2"/>
      <c r="G50" s="146"/>
    </row>
    <row r="51" spans="1:9" x14ac:dyDescent="0.35">
      <c r="A51" s="2"/>
      <c r="G51" s="146"/>
    </row>
    <row r="52" spans="1:9" x14ac:dyDescent="0.35">
      <c r="A52" s="2"/>
      <c r="G52" s="146"/>
    </row>
    <row r="53" spans="1:9" x14ac:dyDescent="0.35">
      <c r="A53" s="2"/>
      <c r="G53" s="146"/>
    </row>
    <row r="54" spans="1:9" x14ac:dyDescent="0.35">
      <c r="A54" s="2"/>
      <c r="G54" s="146"/>
    </row>
    <row r="55" spans="1:9" x14ac:dyDescent="0.35">
      <c r="A55" s="2"/>
      <c r="G55" s="146"/>
    </row>
    <row r="56" spans="1:9" x14ac:dyDescent="0.35">
      <c r="A56" s="2"/>
      <c r="G56" s="146"/>
    </row>
    <row r="57" spans="1:9" x14ac:dyDescent="0.35">
      <c r="A57" s="2"/>
      <c r="G57" s="146"/>
    </row>
    <row r="58" spans="1:9" x14ac:dyDescent="0.35">
      <c r="A58" s="2"/>
      <c r="G58" s="146"/>
    </row>
    <row r="59" spans="1:9" x14ac:dyDescent="0.35">
      <c r="A59" s="2"/>
      <c r="G59" s="146"/>
    </row>
    <row r="60" spans="1:9" x14ac:dyDescent="0.35">
      <c r="A60" s="2"/>
      <c r="G60" s="146"/>
    </row>
    <row r="61" spans="1:9" s="161" customFormat="1" ht="13.15" x14ac:dyDescent="0.4">
      <c r="H61" s="560"/>
      <c r="I61" s="560"/>
    </row>
    <row r="62" spans="1:9" x14ac:dyDescent="0.35">
      <c r="G62" s="146"/>
    </row>
    <row r="63" spans="1:9" x14ac:dyDescent="0.35">
      <c r="G63" s="146"/>
    </row>
  </sheetData>
  <mergeCells count="1">
    <mergeCell ref="J5:L5"/>
  </mergeCells>
  <phoneticPr fontId="58" type="noConversion"/>
  <conditionalFormatting sqref="A1:A5 G1:G4 F33:G33 G7:G14 A7:A10 B7:E13 F7:F10 G16 G18:G21 B23:E28 F23:G31">
    <cfRule type="cellIs" dxfId="25" priority="23" stopIfTrue="1" operator="lessThan">
      <formula>0</formula>
    </cfRule>
  </conditionalFormatting>
  <conditionalFormatting sqref="A28:A31 A11:A23 A33">
    <cfRule type="cellIs" dxfId="24" priority="22" stopIfTrue="1" operator="lessThan">
      <formula>0</formula>
    </cfRule>
  </conditionalFormatting>
  <conditionalFormatting sqref="A24">
    <cfRule type="cellIs" dxfId="23" priority="21" stopIfTrue="1" operator="lessThan">
      <formula>0</formula>
    </cfRule>
  </conditionalFormatting>
  <conditionalFormatting sqref="A25:A26">
    <cfRule type="cellIs" dxfId="22" priority="20" stopIfTrue="1" operator="lessThan">
      <formula>0</formula>
    </cfRule>
  </conditionalFormatting>
  <conditionalFormatting sqref="A27">
    <cfRule type="cellIs" dxfId="21" priority="19" stopIfTrue="1" operator="lessThan">
      <formula>0</formula>
    </cfRule>
  </conditionalFormatting>
  <conditionalFormatting sqref="B14:E14 B29:B31 B21:E21 B20 B1:E4 B33 B16:E16 B15:H15 B17:H17 B22:H22 J22:L22 J17:L17 J15:L15 B5:I5">
    <cfRule type="cellIs" dxfId="20" priority="18" stopIfTrue="1" operator="lessThan">
      <formula>0</formula>
    </cfRule>
  </conditionalFormatting>
  <conditionalFormatting sqref="F1:F4 F11:F14 F16">
    <cfRule type="cellIs" dxfId="19" priority="17" stopIfTrue="1" operator="lessThan">
      <formula>0</formula>
    </cfRule>
  </conditionalFormatting>
  <conditionalFormatting sqref="B18:E19">
    <cfRule type="cellIs" dxfId="18" priority="16" stopIfTrue="1" operator="lessThan">
      <formula>0</formula>
    </cfRule>
  </conditionalFormatting>
  <conditionalFormatting sqref="F18:F21">
    <cfRule type="cellIs" dxfId="17" priority="15" stopIfTrue="1" operator="lessThan">
      <formula>0</formula>
    </cfRule>
  </conditionalFormatting>
  <conditionalFormatting sqref="C30:E31 C33:E33">
    <cfRule type="cellIs" dxfId="16" priority="13" stopIfTrue="1" operator="lessThan">
      <formula>0</formula>
    </cfRule>
  </conditionalFormatting>
  <conditionalFormatting sqref="C20:E20">
    <cfRule type="cellIs" dxfId="15" priority="12" stopIfTrue="1" operator="lessThan">
      <formula>0</formula>
    </cfRule>
  </conditionalFormatting>
  <conditionalFormatting sqref="C29:E29">
    <cfRule type="cellIs" dxfId="14" priority="11" stopIfTrue="1" operator="lessThan">
      <formula>0</formula>
    </cfRule>
  </conditionalFormatting>
  <conditionalFormatting sqref="A6 G6">
    <cfRule type="cellIs" dxfId="13" priority="10" stopIfTrue="1" operator="lessThan">
      <formula>0</formula>
    </cfRule>
  </conditionalFormatting>
  <conditionalFormatting sqref="B6">
    <cfRule type="cellIs" dxfId="12" priority="9" stopIfTrue="1" operator="lessThan">
      <formula>0</formula>
    </cfRule>
  </conditionalFormatting>
  <conditionalFormatting sqref="F6">
    <cfRule type="cellIs" dxfId="11" priority="8" stopIfTrue="1" operator="lessThan">
      <formula>0</formula>
    </cfRule>
  </conditionalFormatting>
  <conditionalFormatting sqref="C6:E6">
    <cfRule type="cellIs" dxfId="10" priority="7" stopIfTrue="1" operator="lessThan">
      <formula>0</formula>
    </cfRule>
  </conditionalFormatting>
  <conditionalFormatting sqref="A32">
    <cfRule type="cellIs" dxfId="9" priority="5" stopIfTrue="1" operator="lessThan">
      <formula>0</formula>
    </cfRule>
  </conditionalFormatting>
  <conditionalFormatting sqref="B32:H32 J32:L32">
    <cfRule type="cellIs" dxfId="8" priority="4" stopIfTrue="1" operator="lessThan">
      <formula>0</formula>
    </cfRule>
  </conditionalFormatting>
  <conditionalFormatting sqref="I32">
    <cfRule type="cellIs" dxfId="7" priority="1" stopIfTrue="1" operator="lessThan">
      <formula>0</formula>
    </cfRule>
  </conditionalFormatting>
  <conditionalFormatting sqref="I15 I17 I22">
    <cfRule type="cellIs" dxfId="6" priority="2" stopIfTrue="1" operator="lessThan">
      <formula>0</formula>
    </cfRule>
  </conditionalFormatting>
  <pageMargins left="0.7" right="0.7" top="0.75" bottom="0.75" header="0.3" footer="0.3"/>
  <pageSetup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2F2F2"/>
  </sheetPr>
  <dimension ref="A1:U25"/>
  <sheetViews>
    <sheetView workbookViewId="0">
      <selection activeCell="H23" sqref="H23"/>
    </sheetView>
  </sheetViews>
  <sheetFormatPr defaultColWidth="8.86328125" defaultRowHeight="14.25" x14ac:dyDescent="0.45"/>
  <cols>
    <col min="2" max="2" width="44.86328125" bestFit="1" customWidth="1"/>
    <col min="3" max="3" width="14.265625" hidden="1" customWidth="1"/>
    <col min="4" max="4" width="19.59765625" hidden="1" customWidth="1"/>
    <col min="5" max="5" width="20.265625" bestFit="1" customWidth="1"/>
    <col min="6" max="6" width="23.1328125" customWidth="1"/>
    <col min="8" max="8" width="8.3984375" bestFit="1" customWidth="1"/>
    <col min="12" max="12" width="26.265625" customWidth="1"/>
  </cols>
  <sheetData>
    <row r="1" spans="1:21" ht="25.5" x14ac:dyDescent="0.45">
      <c r="A1" s="352"/>
      <c r="B1" s="1382" t="s">
        <v>1244</v>
      </c>
      <c r="C1" s="1383"/>
      <c r="D1" s="1383"/>
    </row>
    <row r="2" spans="1:21" ht="15.4" x14ac:dyDescent="0.45">
      <c r="B2" s="268" t="s">
        <v>1245</v>
      </c>
    </row>
    <row r="3" spans="1:21" ht="25.5" x14ac:dyDescent="0.45">
      <c r="B3" s="289" t="s">
        <v>1246</v>
      </c>
      <c r="E3" s="180"/>
      <c r="P3" s="180"/>
      <c r="Q3" s="180"/>
      <c r="R3" s="180"/>
      <c r="S3" s="180"/>
      <c r="T3" s="178"/>
    </row>
    <row r="4" spans="1:21" ht="25.5" x14ac:dyDescent="0.45">
      <c r="B4" s="57"/>
      <c r="G4" s="180"/>
      <c r="H4" s="180"/>
      <c r="I4" s="180"/>
      <c r="J4" s="180"/>
      <c r="K4" s="180"/>
      <c r="L4" s="180"/>
      <c r="M4" s="178"/>
    </row>
    <row r="5" spans="1:21" ht="37.5" customHeight="1" thickBot="1" x14ac:dyDescent="0.6">
      <c r="A5" s="353"/>
      <c r="B5" s="266" t="s">
        <v>1247</v>
      </c>
      <c r="C5" s="266" t="s">
        <v>637</v>
      </c>
      <c r="D5" s="266" t="s">
        <v>1006</v>
      </c>
      <c r="E5" s="606" t="s">
        <v>1007</v>
      </c>
      <c r="F5" s="606" t="s">
        <v>601</v>
      </c>
      <c r="P5" s="179"/>
      <c r="Q5" s="179"/>
      <c r="R5" s="179"/>
      <c r="S5" s="179"/>
      <c r="T5" s="179"/>
      <c r="U5" s="179"/>
    </row>
    <row r="6" spans="1:21" ht="18.399999999999999" thickBot="1" x14ac:dyDescent="0.6">
      <c r="A6" s="79"/>
      <c r="B6" s="170" t="s">
        <v>1248</v>
      </c>
      <c r="C6" s="76"/>
      <c r="D6" s="77"/>
      <c r="E6" s="77"/>
      <c r="F6" s="77"/>
      <c r="G6" s="179"/>
      <c r="H6" s="179"/>
      <c r="I6" s="179"/>
      <c r="J6" s="179"/>
      <c r="K6" s="179"/>
      <c r="L6" s="179"/>
      <c r="M6" s="179"/>
      <c r="P6" s="179"/>
      <c r="Q6" s="179"/>
      <c r="R6" s="179"/>
      <c r="S6" s="179"/>
      <c r="T6" s="179"/>
    </row>
    <row r="7" spans="1:21" ht="18" x14ac:dyDescent="0.55000000000000004">
      <c r="A7" s="358">
        <v>7804</v>
      </c>
      <c r="B7" s="60" t="s">
        <v>502</v>
      </c>
      <c r="C7" s="64">
        <v>4000</v>
      </c>
      <c r="D7" s="64">
        <v>4000</v>
      </c>
      <c r="E7" s="607">
        <f>D7</f>
        <v>4000</v>
      </c>
      <c r="F7" s="1181">
        <v>10000</v>
      </c>
      <c r="G7" s="179"/>
      <c r="H7" s="179"/>
      <c r="I7" s="179"/>
      <c r="J7" s="179"/>
      <c r="K7" s="179"/>
      <c r="L7" s="179"/>
      <c r="M7" s="179"/>
      <c r="N7" s="179"/>
      <c r="P7" s="179"/>
      <c r="Q7" s="179"/>
      <c r="R7" s="179"/>
      <c r="S7" s="179"/>
      <c r="T7" s="179"/>
      <c r="U7" s="179"/>
    </row>
    <row r="8" spans="1:21" ht="18" x14ac:dyDescent="0.55000000000000004">
      <c r="A8" s="358">
        <v>7806</v>
      </c>
      <c r="B8" s="60" t="s">
        <v>1249</v>
      </c>
      <c r="C8" s="64">
        <v>400</v>
      </c>
      <c r="D8" s="64">
        <v>400</v>
      </c>
      <c r="E8" s="607">
        <f t="shared" ref="E8:F11" si="0">D8</f>
        <v>400</v>
      </c>
      <c r="F8" s="1182">
        <v>400</v>
      </c>
      <c r="G8" s="179"/>
      <c r="H8" s="179"/>
      <c r="I8" s="179"/>
      <c r="J8" s="179"/>
      <c r="K8" s="179"/>
      <c r="L8" s="179"/>
      <c r="M8" s="179"/>
      <c r="P8" s="179"/>
      <c r="Q8" s="179"/>
      <c r="R8" s="179"/>
      <c r="S8" s="179"/>
      <c r="T8" s="179"/>
      <c r="U8" s="179"/>
    </row>
    <row r="9" spans="1:21" ht="18" x14ac:dyDescent="0.55000000000000004">
      <c r="A9" s="358">
        <v>7802</v>
      </c>
      <c r="B9" s="60" t="s">
        <v>500</v>
      </c>
      <c r="C9" s="64">
        <v>2000</v>
      </c>
      <c r="D9" s="64">
        <v>2000</v>
      </c>
      <c r="E9" s="607">
        <f t="shared" si="0"/>
        <v>2000</v>
      </c>
      <c r="F9" s="1182">
        <v>8000</v>
      </c>
      <c r="G9" s="179"/>
      <c r="H9" s="179"/>
      <c r="I9" s="179"/>
      <c r="J9" s="179"/>
      <c r="K9" s="179"/>
      <c r="L9" s="181"/>
      <c r="M9" s="179"/>
      <c r="N9" s="179"/>
      <c r="P9" s="179"/>
      <c r="Q9" s="179"/>
      <c r="R9" s="179"/>
      <c r="S9" s="179"/>
      <c r="T9" s="179"/>
      <c r="U9" s="179"/>
    </row>
    <row r="10" spans="1:21" ht="18" x14ac:dyDescent="0.55000000000000004">
      <c r="A10" s="358">
        <v>7803</v>
      </c>
      <c r="B10" s="60" t="s">
        <v>501</v>
      </c>
      <c r="C10" s="64">
        <v>12000</v>
      </c>
      <c r="D10" s="64">
        <v>12000</v>
      </c>
      <c r="E10" s="607">
        <f t="shared" si="0"/>
        <v>12000</v>
      </c>
      <c r="F10" s="1182">
        <v>22000</v>
      </c>
      <c r="G10" s="179"/>
      <c r="H10" s="179"/>
      <c r="I10" s="179"/>
      <c r="J10" s="179"/>
      <c r="K10" s="179"/>
      <c r="L10" s="181"/>
      <c r="M10" s="179"/>
      <c r="N10" s="179"/>
      <c r="P10" s="179"/>
      <c r="Q10" s="179"/>
      <c r="R10" s="179"/>
      <c r="S10" s="179"/>
      <c r="T10" s="179"/>
      <c r="U10" s="179"/>
    </row>
    <row r="11" spans="1:21" ht="18.399999999999999" thickBot="1" x14ac:dyDescent="0.6">
      <c r="A11" s="205"/>
      <c r="B11" s="60"/>
      <c r="C11" s="64"/>
      <c r="D11" s="64"/>
      <c r="E11" s="607">
        <f t="shared" si="0"/>
        <v>0</v>
      </c>
      <c r="F11" s="1182">
        <f t="shared" si="0"/>
        <v>0</v>
      </c>
      <c r="G11" s="179"/>
      <c r="H11" s="179"/>
      <c r="I11" s="179"/>
      <c r="J11" s="179"/>
      <c r="K11" s="179"/>
      <c r="L11" s="181"/>
      <c r="M11" s="179"/>
      <c r="N11" s="179"/>
      <c r="P11" s="179"/>
      <c r="Q11" s="179"/>
      <c r="R11" s="179"/>
      <c r="S11" s="179"/>
      <c r="T11" s="179"/>
      <c r="U11" s="179"/>
    </row>
    <row r="12" spans="1:21" ht="18.399999999999999" thickBot="1" x14ac:dyDescent="0.6">
      <c r="B12" s="166" t="s">
        <v>1005</v>
      </c>
      <c r="C12" s="74">
        <f>SUM(C7:C11)</f>
        <v>18400</v>
      </c>
      <c r="D12" s="1178">
        <f>SUM(D7:D11)</f>
        <v>18400</v>
      </c>
      <c r="E12" s="1179">
        <f>SUM(E7:E11)</f>
        <v>18400</v>
      </c>
      <c r="F12" s="1180">
        <f>SUM(F7:F11)</f>
        <v>40400</v>
      </c>
      <c r="G12" s="179"/>
      <c r="H12" s="179"/>
      <c r="I12" s="179"/>
      <c r="J12" s="179"/>
      <c r="K12" s="179"/>
      <c r="L12" s="181"/>
      <c r="M12" s="179"/>
      <c r="N12" s="179"/>
      <c r="P12" s="179"/>
      <c r="Q12" s="179"/>
      <c r="R12" s="179"/>
      <c r="S12" s="179"/>
      <c r="T12" s="179"/>
      <c r="U12" s="179"/>
    </row>
    <row r="13" spans="1:21" ht="18.399999999999999" thickBot="1" x14ac:dyDescent="0.6">
      <c r="A13" s="79">
        <v>7815</v>
      </c>
      <c r="B13" s="355" t="s">
        <v>1250</v>
      </c>
      <c r="C13" s="76"/>
      <c r="D13" s="77"/>
      <c r="E13" s="77"/>
      <c r="F13" s="77"/>
      <c r="G13" s="179"/>
      <c r="H13" s="179"/>
      <c r="I13" s="179"/>
      <c r="J13" s="179"/>
      <c r="K13" s="179"/>
      <c r="L13" s="181"/>
      <c r="M13" s="179"/>
      <c r="N13" s="179"/>
      <c r="P13" s="179"/>
      <c r="Q13" s="179"/>
      <c r="R13" s="179"/>
      <c r="S13" s="179"/>
      <c r="T13" s="179"/>
      <c r="U13" s="179"/>
    </row>
    <row r="14" spans="1:21" ht="18" x14ac:dyDescent="0.55000000000000004">
      <c r="B14" s="60" t="s">
        <v>1251</v>
      </c>
      <c r="C14" s="74">
        <v>8000</v>
      </c>
      <c r="D14" s="359">
        <v>8000</v>
      </c>
      <c r="E14" s="607">
        <f>D14</f>
        <v>8000</v>
      </c>
      <c r="F14" s="1182">
        <v>8000</v>
      </c>
      <c r="G14" s="53"/>
      <c r="H14" s="53"/>
      <c r="I14" s="179"/>
      <c r="J14" s="179"/>
      <c r="K14" s="179"/>
      <c r="L14" s="181"/>
      <c r="M14" s="179"/>
      <c r="N14" s="179"/>
      <c r="P14" s="179"/>
      <c r="Q14" s="179"/>
      <c r="R14" s="179"/>
      <c r="S14" s="179"/>
      <c r="T14" s="179"/>
      <c r="U14" s="179"/>
    </row>
    <row r="15" spans="1:21" ht="18" x14ac:dyDescent="0.55000000000000004">
      <c r="B15" s="60" t="s">
        <v>1238</v>
      </c>
      <c r="C15" s="64">
        <v>1000</v>
      </c>
      <c r="D15" s="165">
        <v>1000</v>
      </c>
      <c r="E15" s="607">
        <f t="shared" ref="E15:E21" si="1">D15</f>
        <v>1000</v>
      </c>
      <c r="F15" s="1182">
        <v>1000</v>
      </c>
      <c r="G15" s="53"/>
      <c r="H15" s="53"/>
      <c r="I15" s="179"/>
      <c r="J15" s="179"/>
      <c r="K15" s="179"/>
      <c r="L15" s="181"/>
      <c r="M15" s="179"/>
      <c r="N15" s="179"/>
      <c r="P15" s="179"/>
      <c r="R15" s="179"/>
      <c r="S15" s="179"/>
      <c r="T15" s="179"/>
      <c r="U15" s="179"/>
    </row>
    <row r="16" spans="1:21" ht="18" x14ac:dyDescent="0.55000000000000004">
      <c r="B16" s="60" t="s">
        <v>1252</v>
      </c>
      <c r="C16" s="64">
        <v>5000</v>
      </c>
      <c r="D16" s="165">
        <v>5000</v>
      </c>
      <c r="E16" s="607">
        <f t="shared" si="1"/>
        <v>5000</v>
      </c>
      <c r="F16" s="1182">
        <v>5500</v>
      </c>
      <c r="G16" s="53"/>
      <c r="H16" s="53"/>
      <c r="I16" s="179"/>
      <c r="K16" s="179"/>
      <c r="L16" s="181"/>
      <c r="M16" s="179"/>
      <c r="N16" s="179"/>
      <c r="P16" s="179"/>
      <c r="Q16" s="179"/>
      <c r="R16" s="179"/>
      <c r="S16" s="179"/>
      <c r="T16" s="179"/>
      <c r="U16" s="179"/>
    </row>
    <row r="17" spans="1:14" ht="18" x14ac:dyDescent="0.55000000000000004">
      <c r="B17" s="60" t="s">
        <v>1253</v>
      </c>
      <c r="C17" s="64">
        <v>1000</v>
      </c>
      <c r="D17" s="165">
        <v>1000</v>
      </c>
      <c r="E17" s="607">
        <f t="shared" si="1"/>
        <v>1000</v>
      </c>
      <c r="F17" s="1182">
        <v>3000</v>
      </c>
      <c r="G17" s="53"/>
      <c r="H17" s="53"/>
      <c r="I17" s="179"/>
      <c r="J17" s="179"/>
      <c r="K17" s="179"/>
      <c r="L17" s="179"/>
      <c r="M17" s="179"/>
      <c r="N17" s="179"/>
    </row>
    <row r="18" spans="1:14" ht="15.75" x14ac:dyDescent="0.5">
      <c r="B18" s="60" t="s">
        <v>1254</v>
      </c>
      <c r="C18" s="64">
        <v>4000</v>
      </c>
      <c r="D18" s="165">
        <v>4000</v>
      </c>
      <c r="E18" s="607">
        <f t="shared" si="1"/>
        <v>4000</v>
      </c>
      <c r="F18" s="1182">
        <v>4000</v>
      </c>
      <c r="G18" s="53"/>
      <c r="H18" s="53"/>
    </row>
    <row r="19" spans="1:14" ht="15.75" x14ac:dyDescent="0.5">
      <c r="B19" s="60" t="s">
        <v>1255</v>
      </c>
      <c r="C19" s="64"/>
      <c r="D19" s="165"/>
      <c r="E19" s="607"/>
      <c r="F19" s="1182">
        <v>1725</v>
      </c>
      <c r="G19" s="53"/>
      <c r="H19" s="53"/>
    </row>
    <row r="20" spans="1:14" ht="15.75" x14ac:dyDescent="0.5">
      <c r="B20" s="60" t="s">
        <v>1256</v>
      </c>
      <c r="C20" s="64"/>
      <c r="D20" s="165"/>
      <c r="E20" s="607"/>
      <c r="F20" s="1182">
        <v>15500</v>
      </c>
      <c r="G20" s="53"/>
      <c r="H20" s="53"/>
    </row>
    <row r="21" spans="1:14" ht="15.75" x14ac:dyDescent="0.5">
      <c r="B21" s="60" t="s">
        <v>1257</v>
      </c>
      <c r="C21" s="64">
        <v>4000</v>
      </c>
      <c r="D21" s="165">
        <v>4000</v>
      </c>
      <c r="E21" s="607">
        <f t="shared" si="1"/>
        <v>4000</v>
      </c>
      <c r="F21" s="1182">
        <v>4000</v>
      </c>
      <c r="G21" s="53"/>
      <c r="H21" s="53"/>
    </row>
    <row r="22" spans="1:14" ht="14.65" thickBot="1" x14ac:dyDescent="0.5">
      <c r="A22" s="205"/>
      <c r="B22" s="108"/>
      <c r="C22" s="109"/>
      <c r="D22" s="64"/>
      <c r="F22" s="371"/>
    </row>
    <row r="23" spans="1:14" ht="14.65" thickBot="1" x14ac:dyDescent="0.5">
      <c r="A23" s="356"/>
      <c r="B23" s="68" t="s">
        <v>1005</v>
      </c>
      <c r="C23" s="111">
        <f>SUM(C14:C22)</f>
        <v>23000</v>
      </c>
      <c r="D23" s="111">
        <f>SUM(D14:D22)</f>
        <v>23000</v>
      </c>
      <c r="E23" s="1173">
        <f>SUM(E14:E21)</f>
        <v>23000</v>
      </c>
      <c r="F23" s="1174">
        <f>SUM(F14:F21)</f>
        <v>42725</v>
      </c>
    </row>
    <row r="24" spans="1:14" ht="18.75" thickTop="1" thickBot="1" x14ac:dyDescent="0.6">
      <c r="A24" s="357"/>
      <c r="B24" s="354" t="s">
        <v>1258</v>
      </c>
      <c r="C24" s="93">
        <f>+C12+C23</f>
        <v>41400</v>
      </c>
      <c r="D24" s="1175">
        <f>+D12+D23</f>
        <v>41400</v>
      </c>
      <c r="E24" s="1176">
        <f>SUM(E12,E23)</f>
        <v>41400</v>
      </c>
      <c r="F24" s="1177">
        <f>SUM(F12,F23)</f>
        <v>83125</v>
      </c>
    </row>
    <row r="25" spans="1:14" ht="14.65" thickTop="1" x14ac:dyDescent="0.45"/>
  </sheetData>
  <mergeCells count="1">
    <mergeCell ref="B1:D1"/>
  </mergeCells>
  <conditionalFormatting sqref="G14:G21">
    <cfRule type="cellIs" dxfId="5" priority="3" stopIfTrue="1" operator="lessThan">
      <formula>0</formula>
    </cfRule>
  </conditionalFormatting>
  <conditionalFormatting sqref="H14:H21">
    <cfRule type="cellIs" dxfId="4" priority="1" stopIfTrue="1" operator="lessThan">
      <formula>0</formula>
    </cfRule>
  </conditionalFormatting>
  <pageMargins left="0.7" right="0.7" top="0.75" bottom="0.75" header="0.3" footer="0.3"/>
  <pageSetup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tint="-4.9989318521683403E-2"/>
  </sheetPr>
  <dimension ref="A1:F24"/>
  <sheetViews>
    <sheetView workbookViewId="0">
      <pane ySplit="5" topLeftCell="A6" activePane="bottomLeft" state="frozen"/>
      <selection activeCell="A30" sqref="A30"/>
      <selection pane="bottomLeft" activeCell="C22" sqref="C22"/>
    </sheetView>
  </sheetViews>
  <sheetFormatPr defaultColWidth="8.86328125" defaultRowHeight="14.25" x14ac:dyDescent="0.45"/>
  <cols>
    <col min="1" max="1" width="39.1328125" customWidth="1"/>
    <col min="2" max="2" width="19.86328125" customWidth="1"/>
    <col min="3" max="3" width="20.59765625" customWidth="1"/>
    <col min="4" max="4" width="10.1328125" bestFit="1" customWidth="1"/>
    <col min="5" max="5" width="27.1328125" bestFit="1" customWidth="1"/>
  </cols>
  <sheetData>
    <row r="1" spans="1:6" ht="26.25" customHeight="1" x14ac:dyDescent="0.45">
      <c r="A1" s="1374" t="s">
        <v>1259</v>
      </c>
      <c r="B1" s="1375"/>
      <c r="C1" s="1309"/>
    </row>
    <row r="2" spans="1:6" ht="15.4" x14ac:dyDescent="0.45">
      <c r="A2" s="268" t="s">
        <v>1260</v>
      </c>
    </row>
    <row r="3" spans="1:6" ht="15.4" x14ac:dyDescent="0.45">
      <c r="A3" s="268" t="s">
        <v>1261</v>
      </c>
    </row>
    <row r="4" spans="1:6" ht="15.4" x14ac:dyDescent="0.45">
      <c r="A4" s="57"/>
    </row>
    <row r="5" spans="1:6" ht="15.4" thickBot="1" x14ac:dyDescent="0.5">
      <c r="A5" s="266" t="s">
        <v>616</v>
      </c>
      <c r="B5" s="266" t="s">
        <v>1007</v>
      </c>
      <c r="C5" s="1185" t="s">
        <v>601</v>
      </c>
      <c r="E5" s="59"/>
      <c r="F5" s="59"/>
    </row>
    <row r="6" spans="1:6" ht="14.65" thickBot="1" x14ac:dyDescent="0.5">
      <c r="A6" s="79" t="s">
        <v>1093</v>
      </c>
      <c r="B6" s="267"/>
      <c r="C6" s="1187"/>
      <c r="E6" s="59"/>
      <c r="F6" s="59"/>
    </row>
    <row r="7" spans="1:6" x14ac:dyDescent="0.45">
      <c r="A7" s="1192" t="s">
        <v>1262</v>
      </c>
      <c r="B7" s="65">
        <v>1000</v>
      </c>
      <c r="C7" s="441">
        <v>1500</v>
      </c>
      <c r="D7" s="90"/>
      <c r="E7" s="59"/>
      <c r="F7" s="59"/>
    </row>
    <row r="8" spans="1:6" ht="14.65" thickBot="1" x14ac:dyDescent="0.5">
      <c r="A8" s="1193" t="s">
        <v>1009</v>
      </c>
      <c r="B8" s="65">
        <v>4000</v>
      </c>
      <c r="C8" s="443">
        <v>3000</v>
      </c>
      <c r="D8" s="90"/>
      <c r="F8" s="59"/>
    </row>
    <row r="9" spans="1:6" ht="14.65" thickBot="1" x14ac:dyDescent="0.5">
      <c r="A9" s="1194" t="s">
        <v>1005</v>
      </c>
      <c r="B9" s="69">
        <f>SUM(B7:B8)</f>
        <v>5000</v>
      </c>
      <c r="C9" s="445">
        <f>SUM(C7:C8)</f>
        <v>4500</v>
      </c>
      <c r="D9" s="90"/>
      <c r="E9" s="59"/>
      <c r="F9" s="59"/>
    </row>
    <row r="10" spans="1:6" ht="14.65" thickBot="1" x14ac:dyDescent="0.5">
      <c r="A10" s="1195" t="s">
        <v>1263</v>
      </c>
      <c r="B10" s="76"/>
      <c r="C10" s="1190"/>
      <c r="D10" s="90"/>
      <c r="E10" s="59"/>
      <c r="F10" s="59"/>
    </row>
    <row r="11" spans="1:6" x14ac:dyDescent="0.45">
      <c r="A11" s="1193" t="s">
        <v>1264</v>
      </c>
      <c r="B11" s="68">
        <v>1800</v>
      </c>
      <c r="C11" s="1275">
        <v>2000</v>
      </c>
      <c r="D11" s="90"/>
      <c r="E11" s="59"/>
      <c r="F11" s="59"/>
    </row>
    <row r="12" spans="1:6" x14ac:dyDescent="0.45">
      <c r="A12" s="1193" t="s">
        <v>1265</v>
      </c>
      <c r="B12" s="65">
        <v>2000</v>
      </c>
      <c r="C12" s="443">
        <v>2500</v>
      </c>
      <c r="D12" s="90"/>
      <c r="E12" s="59"/>
      <c r="F12" s="59"/>
    </row>
    <row r="13" spans="1:6" ht="14.65" thickBot="1" x14ac:dyDescent="0.5">
      <c r="A13" s="1193" t="s">
        <v>1266</v>
      </c>
      <c r="B13" s="65">
        <v>3000</v>
      </c>
      <c r="C13" s="443">
        <v>2000</v>
      </c>
      <c r="E13" s="59"/>
      <c r="F13" s="59"/>
    </row>
    <row r="14" spans="1:6" ht="14.65" thickBot="1" x14ac:dyDescent="0.5">
      <c r="A14" s="1194" t="s">
        <v>1005</v>
      </c>
      <c r="B14" s="69">
        <f>SUM(B11:B13)</f>
        <v>6800</v>
      </c>
      <c r="C14" s="445">
        <f>SUM(C11:C13)</f>
        <v>6500</v>
      </c>
      <c r="E14" s="59"/>
      <c r="F14" s="59"/>
    </row>
    <row r="15" spans="1:6" ht="14.65" thickBot="1" x14ac:dyDescent="0.5">
      <c r="A15" s="1196" t="s">
        <v>1267</v>
      </c>
      <c r="B15" s="76"/>
      <c r="C15" s="1190"/>
      <c r="E15" s="59"/>
      <c r="F15" s="59"/>
    </row>
    <row r="16" spans="1:6" x14ac:dyDescent="0.45">
      <c r="A16" s="1193" t="s">
        <v>1268</v>
      </c>
      <c r="B16" s="202">
        <v>3000</v>
      </c>
      <c r="C16" s="379">
        <v>3000</v>
      </c>
      <c r="E16" s="59"/>
      <c r="F16" s="59"/>
    </row>
    <row r="17" spans="1:3" ht="14.65" thickBot="1" x14ac:dyDescent="0.5">
      <c r="A17" s="1193" t="s">
        <v>1213</v>
      </c>
      <c r="B17" s="1186">
        <v>1500</v>
      </c>
      <c r="C17" s="1124">
        <v>1000</v>
      </c>
    </row>
    <row r="18" spans="1:3" ht="14.65" thickBot="1" x14ac:dyDescent="0.5">
      <c r="A18" s="1197" t="s">
        <v>1005</v>
      </c>
      <c r="B18" s="444">
        <f>SUM(B16:B17)</f>
        <v>4500</v>
      </c>
      <c r="C18" s="1189">
        <f>SUM(C16:C17)</f>
        <v>4000</v>
      </c>
    </row>
    <row r="19" spans="1:3" ht="14.65" thickBot="1" x14ac:dyDescent="0.5">
      <c r="A19" s="1196" t="s">
        <v>1269</v>
      </c>
      <c r="B19" s="76"/>
      <c r="C19" s="447"/>
    </row>
    <row r="20" spans="1:3" ht="14.65" thickBot="1" x14ac:dyDescent="0.5">
      <c r="A20" s="1193" t="s">
        <v>1270</v>
      </c>
      <c r="B20" s="65">
        <v>700</v>
      </c>
      <c r="C20" s="445">
        <v>500</v>
      </c>
    </row>
    <row r="21" spans="1:3" ht="14.65" thickBot="1" x14ac:dyDescent="0.5">
      <c r="A21" s="1198" t="s">
        <v>1005</v>
      </c>
      <c r="B21" s="448">
        <f>B20</f>
        <v>700</v>
      </c>
      <c r="C21" s="445">
        <f>C20</f>
        <v>500</v>
      </c>
    </row>
    <row r="22" spans="1:3" ht="15.75" thickTop="1" thickBot="1" x14ac:dyDescent="0.5">
      <c r="A22" s="1199" t="s">
        <v>1271</v>
      </c>
      <c r="B22" s="1191">
        <f>SUM(B9,B14,B18,B21)</f>
        <v>17000</v>
      </c>
      <c r="C22" s="1188">
        <f>C21+C18+C14+C9</f>
        <v>15500</v>
      </c>
    </row>
    <row r="23" spans="1:3" ht="14.65" thickTop="1" x14ac:dyDescent="0.45">
      <c r="A23" s="60"/>
      <c r="B23" s="64"/>
      <c r="C23" s="65"/>
    </row>
    <row r="24" spans="1:3" x14ac:dyDescent="0.45">
      <c r="A24" s="59"/>
      <c r="B24" s="65"/>
      <c r="C24" s="65"/>
    </row>
  </sheetData>
  <mergeCells count="1">
    <mergeCell ref="A1:B1"/>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P40"/>
  <sheetViews>
    <sheetView zoomScale="130" zoomScaleNormal="130" workbookViewId="0">
      <selection activeCell="B38" sqref="B38"/>
    </sheetView>
  </sheetViews>
  <sheetFormatPr defaultColWidth="9.1328125" defaultRowHeight="14.25" x14ac:dyDescent="0.45"/>
  <cols>
    <col min="1" max="1" width="51" bestFit="1" customWidth="1"/>
    <col min="2" max="2" width="10" customWidth="1"/>
    <col min="3" max="3" width="14.265625" bestFit="1" customWidth="1"/>
    <col min="4" max="4" width="12.265625" customWidth="1"/>
    <col min="5" max="5" width="14.265625" bestFit="1" customWidth="1"/>
    <col min="6" max="6" width="9.73046875" bestFit="1" customWidth="1"/>
  </cols>
  <sheetData>
    <row r="1" spans="1:8" ht="25.5" x14ac:dyDescent="0.45">
      <c r="A1" s="1374" t="s">
        <v>1272</v>
      </c>
      <c r="B1" s="1375"/>
      <c r="C1" s="1375"/>
      <c r="D1" s="1375"/>
      <c r="E1" s="1375"/>
    </row>
    <row r="2" spans="1:8" ht="15.4" x14ac:dyDescent="0.45">
      <c r="A2" s="268" t="s">
        <v>1008</v>
      </c>
    </row>
    <row r="3" spans="1:8" ht="15.4" x14ac:dyDescent="0.45">
      <c r="A3" s="268" t="s">
        <v>1273</v>
      </c>
    </row>
    <row r="4" spans="1:8" ht="15.4" x14ac:dyDescent="0.45">
      <c r="A4" s="57"/>
    </row>
    <row r="5" spans="1:8" ht="30" x14ac:dyDescent="0.45">
      <c r="A5" s="266" t="s">
        <v>616</v>
      </c>
      <c r="B5" s="266" t="s">
        <v>1235</v>
      </c>
      <c r="C5" s="266" t="s">
        <v>1274</v>
      </c>
      <c r="D5" s="266" t="s">
        <v>1115</v>
      </c>
      <c r="E5" s="266" t="s">
        <v>1117</v>
      </c>
    </row>
    <row r="6" spans="1:8" ht="15.75" thickBot="1" x14ac:dyDescent="0.5">
      <c r="A6" s="67"/>
      <c r="B6" s="61"/>
      <c r="C6" s="72"/>
      <c r="D6" s="61"/>
      <c r="E6" s="61"/>
    </row>
    <row r="7" spans="1:8" ht="14.65" thickBot="1" x14ac:dyDescent="0.5">
      <c r="A7" s="79" t="s">
        <v>1275</v>
      </c>
      <c r="B7" s="78"/>
      <c r="C7" s="78"/>
      <c r="D7" s="78"/>
      <c r="E7" s="267"/>
    </row>
    <row r="8" spans="1:8" x14ac:dyDescent="0.45">
      <c r="A8" s="60" t="s">
        <v>1276</v>
      </c>
      <c r="B8" s="88"/>
      <c r="C8" s="70"/>
      <c r="D8" s="64"/>
      <c r="E8" s="64"/>
      <c r="F8" t="s">
        <v>1277</v>
      </c>
      <c r="H8" t="s">
        <v>1278</v>
      </c>
    </row>
    <row r="9" spans="1:8" x14ac:dyDescent="0.45">
      <c r="A9" s="60" t="s">
        <v>1279</v>
      </c>
      <c r="B9" s="88"/>
      <c r="C9" s="70"/>
      <c r="D9" s="64"/>
      <c r="E9" s="64"/>
    </row>
    <row r="10" spans="1:8" x14ac:dyDescent="0.45">
      <c r="A10" s="60" t="s">
        <v>1280</v>
      </c>
      <c r="B10" s="88"/>
      <c r="C10" s="70"/>
      <c r="D10" s="64"/>
      <c r="E10" s="64"/>
      <c r="F10" t="s">
        <v>1281</v>
      </c>
    </row>
    <row r="11" spans="1:8" x14ac:dyDescent="0.45">
      <c r="A11" s="60" t="s">
        <v>1282</v>
      </c>
      <c r="B11" s="88"/>
      <c r="C11" s="70"/>
      <c r="D11" s="64"/>
      <c r="E11" s="64"/>
      <c r="F11" t="s">
        <v>1283</v>
      </c>
    </row>
    <row r="12" spans="1:8" x14ac:dyDescent="0.45">
      <c r="A12" s="60" t="s">
        <v>1284</v>
      </c>
      <c r="B12" s="88"/>
      <c r="C12" s="70"/>
      <c r="D12" s="64"/>
      <c r="E12" s="64"/>
    </row>
    <row r="13" spans="1:8" x14ac:dyDescent="0.45">
      <c r="A13" s="60" t="s">
        <v>1285</v>
      </c>
      <c r="B13" s="88"/>
      <c r="C13" s="70"/>
      <c r="D13" s="64"/>
      <c r="E13" s="64"/>
      <c r="F13" t="s">
        <v>1286</v>
      </c>
    </row>
    <row r="14" spans="1:8" x14ac:dyDescent="0.45">
      <c r="A14" s="60" t="s">
        <v>1287</v>
      </c>
      <c r="B14" s="88"/>
      <c r="C14" s="70"/>
      <c r="D14" s="64"/>
      <c r="E14" s="64"/>
    </row>
    <row r="15" spans="1:8" x14ac:dyDescent="0.45">
      <c r="A15" s="60" t="s">
        <v>1288</v>
      </c>
      <c r="B15" s="88"/>
      <c r="C15" s="70"/>
      <c r="D15" s="64"/>
      <c r="E15" s="64"/>
      <c r="F15" t="s">
        <v>1289</v>
      </c>
    </row>
    <row r="16" spans="1:8" x14ac:dyDescent="0.45">
      <c r="A16" s="60" t="s">
        <v>1290</v>
      </c>
      <c r="B16" s="88"/>
      <c r="C16" s="70"/>
      <c r="D16" s="64"/>
      <c r="E16" s="64"/>
      <c r="F16" t="s">
        <v>1291</v>
      </c>
    </row>
    <row r="17" spans="1:12" ht="14.65" thickBot="1" x14ac:dyDescent="0.5">
      <c r="A17" s="60"/>
      <c r="B17" s="88"/>
      <c r="C17" s="70"/>
      <c r="D17" s="64"/>
      <c r="E17" s="64"/>
    </row>
    <row r="18" spans="1:12" ht="14.65" thickBot="1" x14ac:dyDescent="0.5">
      <c r="A18" s="73" t="s">
        <v>1005</v>
      </c>
      <c r="B18" s="74">
        <f>SUM(B8:B17)</f>
        <v>0</v>
      </c>
      <c r="C18" s="75">
        <f>SUM(C8:C17)</f>
        <v>0</v>
      </c>
      <c r="D18" s="74">
        <f>SUM(D8:D17)</f>
        <v>0</v>
      </c>
      <c r="E18" s="74">
        <f>C18-D18</f>
        <v>0</v>
      </c>
    </row>
    <row r="19" spans="1:12" ht="14.65" thickBot="1" x14ac:dyDescent="0.5">
      <c r="A19" s="81" t="s">
        <v>1031</v>
      </c>
      <c r="B19" s="76"/>
      <c r="C19" s="76"/>
      <c r="D19" s="76"/>
      <c r="E19" s="77"/>
    </row>
    <row r="20" spans="1:12" x14ac:dyDescent="0.45">
      <c r="A20" s="60" t="s">
        <v>1292</v>
      </c>
      <c r="B20" s="64"/>
      <c r="C20" s="70"/>
      <c r="D20" s="64"/>
      <c r="E20" s="64"/>
      <c r="F20" t="s">
        <v>1293</v>
      </c>
    </row>
    <row r="21" spans="1:12" x14ac:dyDescent="0.45">
      <c r="A21" s="60" t="s">
        <v>1294</v>
      </c>
      <c r="B21" s="64"/>
      <c r="C21" s="70"/>
      <c r="D21" s="64"/>
      <c r="E21" s="64"/>
    </row>
    <row r="22" spans="1:12" x14ac:dyDescent="0.45">
      <c r="A22" s="60" t="s">
        <v>1284</v>
      </c>
      <c r="B22" s="64"/>
      <c r="C22" s="70"/>
      <c r="D22" s="64"/>
      <c r="E22" s="64"/>
      <c r="F22" t="s">
        <v>1295</v>
      </c>
    </row>
    <row r="23" spans="1:12" x14ac:dyDescent="0.45">
      <c r="A23" s="60" t="s">
        <v>1296</v>
      </c>
      <c r="B23" s="64"/>
      <c r="C23" s="70"/>
      <c r="D23" s="64"/>
      <c r="E23" s="64"/>
      <c r="F23" t="s">
        <v>1297</v>
      </c>
      <c r="L23" t="s">
        <v>1298</v>
      </c>
    </row>
    <row r="24" spans="1:12" x14ac:dyDescent="0.45">
      <c r="A24" s="60" t="s">
        <v>1299</v>
      </c>
      <c r="B24" s="64"/>
      <c r="C24" s="70"/>
      <c r="D24" s="64"/>
      <c r="E24" s="64"/>
    </row>
    <row r="25" spans="1:12" x14ac:dyDescent="0.45">
      <c r="A25" s="60" t="s">
        <v>1300</v>
      </c>
      <c r="B25" s="64"/>
      <c r="C25" s="70"/>
      <c r="D25" s="64"/>
      <c r="E25" s="64"/>
    </row>
    <row r="26" spans="1:12" ht="14.65" thickBot="1" x14ac:dyDescent="0.5">
      <c r="A26" s="60"/>
      <c r="B26" s="64"/>
      <c r="C26" s="70"/>
      <c r="D26" s="64"/>
      <c r="E26" s="64"/>
    </row>
    <row r="27" spans="1:12" ht="14.65" thickBot="1" x14ac:dyDescent="0.5">
      <c r="A27" s="73" t="s">
        <v>1005</v>
      </c>
      <c r="B27" s="74">
        <f>SUM(B20:B25)</f>
        <v>0</v>
      </c>
      <c r="C27" s="75">
        <f>SUM(C20:C25)</f>
        <v>0</v>
      </c>
      <c r="D27" s="74">
        <f>SUM(D20:D25)</f>
        <v>0</v>
      </c>
      <c r="E27" s="74">
        <f>C27-D27</f>
        <v>0</v>
      </c>
    </row>
    <row r="28" spans="1:12" ht="14.65" thickBot="1" x14ac:dyDescent="0.5">
      <c r="A28" s="81" t="s">
        <v>1023</v>
      </c>
      <c r="B28" s="76"/>
      <c r="C28" s="76"/>
      <c r="D28" s="76"/>
      <c r="E28" s="77"/>
    </row>
    <row r="29" spans="1:12" x14ac:dyDescent="0.45">
      <c r="A29" s="60" t="s">
        <v>1301</v>
      </c>
      <c r="B29" s="65"/>
      <c r="C29" s="86"/>
      <c r="D29" s="87"/>
      <c r="E29" s="64"/>
      <c r="F29" t="s">
        <v>1302</v>
      </c>
    </row>
    <row r="30" spans="1:12" x14ac:dyDescent="0.45">
      <c r="A30" s="60" t="s">
        <v>1303</v>
      </c>
      <c r="B30" s="65"/>
      <c r="C30" s="86"/>
      <c r="D30" s="87"/>
      <c r="E30" s="64"/>
      <c r="F30" t="s">
        <v>1304</v>
      </c>
    </row>
    <row r="31" spans="1:12" x14ac:dyDescent="0.45">
      <c r="A31" s="60" t="s">
        <v>1305</v>
      </c>
      <c r="B31" s="65"/>
      <c r="C31" s="86"/>
      <c r="D31" s="87"/>
      <c r="E31" s="64"/>
      <c r="F31" t="s">
        <v>1306</v>
      </c>
    </row>
    <row r="32" spans="1:12" x14ac:dyDescent="0.45">
      <c r="A32" s="60" t="s">
        <v>1213</v>
      </c>
      <c r="B32" s="65"/>
      <c r="C32" s="86"/>
      <c r="D32" s="87"/>
      <c r="E32" s="64"/>
      <c r="F32" t="s">
        <v>1307</v>
      </c>
    </row>
    <row r="33" spans="1:16" x14ac:dyDescent="0.45">
      <c r="A33" s="60" t="s">
        <v>1308</v>
      </c>
      <c r="B33" s="65"/>
      <c r="C33" s="86"/>
      <c r="D33" s="87"/>
      <c r="E33" s="64"/>
      <c r="F33" t="s">
        <v>1309</v>
      </c>
      <c r="K33" t="s">
        <v>1310</v>
      </c>
      <c r="P33" t="s">
        <v>1311</v>
      </c>
    </row>
    <row r="34" spans="1:16" x14ac:dyDescent="0.45">
      <c r="A34" s="60"/>
      <c r="B34" s="65"/>
      <c r="C34" s="86"/>
      <c r="D34" s="87"/>
      <c r="E34" s="64"/>
    </row>
    <row r="35" spans="1:16" x14ac:dyDescent="0.45">
      <c r="A35" s="60"/>
      <c r="B35" s="65"/>
      <c r="C35" s="86"/>
      <c r="D35" s="87"/>
      <c r="E35" s="64"/>
    </row>
    <row r="36" spans="1:16" x14ac:dyDescent="0.45">
      <c r="A36" s="60"/>
      <c r="B36" s="65"/>
      <c r="C36" s="86"/>
      <c r="D36" s="87"/>
      <c r="E36" s="64"/>
    </row>
    <row r="37" spans="1:16" ht="14.65" thickBot="1" x14ac:dyDescent="0.5">
      <c r="A37" s="108"/>
      <c r="B37" s="109"/>
      <c r="C37" s="110"/>
      <c r="D37" s="109"/>
      <c r="E37" s="87"/>
    </row>
    <row r="38" spans="1:16" ht="14.65" thickBot="1" x14ac:dyDescent="0.5">
      <c r="A38" s="68" t="s">
        <v>1005</v>
      </c>
      <c r="B38" s="111">
        <f>SUM(B29:B37)</f>
        <v>0</v>
      </c>
      <c r="C38" s="112">
        <f>SUM(C29:C37)</f>
        <v>0</v>
      </c>
      <c r="D38" s="89">
        <f>SUM(D29:D37)</f>
        <v>0</v>
      </c>
      <c r="E38" s="91">
        <f>C38-D38</f>
        <v>0</v>
      </c>
    </row>
    <row r="39" spans="1:16" ht="15.75" thickTop="1" thickBot="1" x14ac:dyDescent="0.5">
      <c r="A39" s="92" t="s">
        <v>1234</v>
      </c>
      <c r="B39" s="93">
        <f>B18+B27+B38</f>
        <v>0</v>
      </c>
      <c r="C39" s="94">
        <f>C18+C27+C38</f>
        <v>0</v>
      </c>
      <c r="D39" s="93">
        <f>D18+D27+D38</f>
        <v>0</v>
      </c>
      <c r="E39" s="93">
        <f>E18+E27+E38</f>
        <v>0</v>
      </c>
    </row>
    <row r="40" spans="1:16" ht="14.65" thickTop="1" x14ac:dyDescent="0.45"/>
  </sheetData>
  <mergeCells count="1">
    <mergeCell ref="A1:E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I82"/>
  <sheetViews>
    <sheetView workbookViewId="0">
      <selection activeCell="B71" sqref="B71"/>
    </sheetView>
  </sheetViews>
  <sheetFormatPr defaultColWidth="8.86328125" defaultRowHeight="14.25" x14ac:dyDescent="0.45"/>
  <cols>
    <col min="1" max="1" width="48" bestFit="1" customWidth="1"/>
    <col min="2" max="2" width="14.265625" bestFit="1" customWidth="1"/>
    <col min="5" max="5" width="33.1328125" bestFit="1" customWidth="1"/>
    <col min="6" max="6" width="10.73046875" bestFit="1" customWidth="1"/>
    <col min="7" max="7" width="30" bestFit="1" customWidth="1"/>
  </cols>
  <sheetData>
    <row r="1" spans="1:9" ht="22.5" x14ac:dyDescent="0.6">
      <c r="A1" s="106" t="s">
        <v>1312</v>
      </c>
      <c r="B1" s="107"/>
    </row>
    <row r="2" spans="1:9" ht="15.4" x14ac:dyDescent="0.45">
      <c r="A2" s="268" t="s">
        <v>1313</v>
      </c>
    </row>
    <row r="3" spans="1:9" ht="15.4" x14ac:dyDescent="0.45">
      <c r="A3" s="268" t="s">
        <v>1314</v>
      </c>
    </row>
    <row r="4" spans="1:9" ht="15.4" x14ac:dyDescent="0.45">
      <c r="A4" s="57"/>
    </row>
    <row r="5" spans="1:9" ht="30" x14ac:dyDescent="0.45">
      <c r="A5" s="266" t="s">
        <v>3</v>
      </c>
      <c r="B5" s="266" t="s">
        <v>1006</v>
      </c>
    </row>
    <row r="6" spans="1:9" ht="15.75" thickBot="1" x14ac:dyDescent="0.5">
      <c r="A6" s="67"/>
      <c r="B6" s="61"/>
    </row>
    <row r="7" spans="1:9" ht="14.65" thickBot="1" x14ac:dyDescent="0.5">
      <c r="A7" s="79" t="s">
        <v>605</v>
      </c>
      <c r="B7" s="78"/>
    </row>
    <row r="8" spans="1:9" x14ac:dyDescent="0.45">
      <c r="A8" s="60" t="s">
        <v>1315</v>
      </c>
      <c r="B8" s="64">
        <v>0</v>
      </c>
    </row>
    <row r="9" spans="1:9" x14ac:dyDescent="0.45">
      <c r="A9" s="60" t="s">
        <v>1316</v>
      </c>
      <c r="B9" s="64">
        <v>2000</v>
      </c>
    </row>
    <row r="10" spans="1:9" ht="17.649999999999999" x14ac:dyDescent="0.5">
      <c r="A10" s="60" t="s">
        <v>1317</v>
      </c>
      <c r="B10" s="64">
        <v>0</v>
      </c>
      <c r="E10" s="160"/>
      <c r="F10" s="59"/>
    </row>
    <row r="11" spans="1:9" ht="17.649999999999999" x14ac:dyDescent="0.5">
      <c r="A11" s="60" t="s">
        <v>1318</v>
      </c>
      <c r="B11" s="64">
        <v>0</v>
      </c>
      <c r="E11" s="160"/>
      <c r="F11" s="59"/>
    </row>
    <row r="12" spans="1:9" ht="14.65" thickBot="1" x14ac:dyDescent="0.5">
      <c r="A12" s="60"/>
      <c r="B12" s="64">
        <v>0</v>
      </c>
      <c r="E12" s="161"/>
      <c r="F12" s="59"/>
    </row>
    <row r="13" spans="1:9" ht="14.65" thickBot="1" x14ac:dyDescent="0.5">
      <c r="A13" s="73" t="s">
        <v>1005</v>
      </c>
      <c r="B13" s="74">
        <f>SUM(B8:B12)</f>
        <v>2000</v>
      </c>
      <c r="E13" s="59"/>
      <c r="F13" s="59"/>
      <c r="G13" s="59"/>
      <c r="H13" s="59"/>
      <c r="I13" s="59"/>
    </row>
    <row r="14" spans="1:9" ht="14.65" thickBot="1" x14ac:dyDescent="0.5">
      <c r="A14" s="79" t="s">
        <v>1039</v>
      </c>
      <c r="B14" s="76"/>
      <c r="E14" s="59"/>
      <c r="F14" s="59"/>
      <c r="G14" s="59"/>
      <c r="H14" s="59"/>
    </row>
    <row r="15" spans="1:9" x14ac:dyDescent="0.45">
      <c r="A15" s="60" t="s">
        <v>1319</v>
      </c>
      <c r="B15" s="64">
        <v>1800</v>
      </c>
      <c r="E15" s="59"/>
      <c r="F15" s="162"/>
      <c r="G15" s="59"/>
      <c r="H15" s="59"/>
    </row>
    <row r="16" spans="1:9" x14ac:dyDescent="0.45">
      <c r="A16" s="60" t="s">
        <v>1317</v>
      </c>
      <c r="B16" s="64">
        <v>0</v>
      </c>
      <c r="E16" s="59"/>
      <c r="F16" s="59"/>
      <c r="G16" s="105"/>
      <c r="H16" s="59"/>
      <c r="I16" s="59"/>
    </row>
    <row r="17" spans="1:9" x14ac:dyDescent="0.45">
      <c r="A17" s="60" t="s">
        <v>1320</v>
      </c>
      <c r="B17" s="64">
        <v>1000</v>
      </c>
      <c r="E17" s="59"/>
      <c r="F17" s="59"/>
      <c r="G17" s="105"/>
      <c r="H17" s="59"/>
      <c r="I17" s="59"/>
    </row>
    <row r="18" spans="1:9" x14ac:dyDescent="0.45">
      <c r="A18" s="60" t="s">
        <v>1163</v>
      </c>
      <c r="B18" s="64">
        <v>2000</v>
      </c>
      <c r="E18" s="59"/>
      <c r="F18" s="59"/>
      <c r="G18" s="105"/>
      <c r="H18" s="59"/>
      <c r="I18" s="59"/>
    </row>
    <row r="19" spans="1:9" x14ac:dyDescent="0.45">
      <c r="A19" s="60" t="s">
        <v>1321</v>
      </c>
      <c r="B19" s="64">
        <v>2000</v>
      </c>
      <c r="E19" s="59"/>
      <c r="F19" s="59"/>
      <c r="G19" s="105"/>
      <c r="H19" s="59"/>
      <c r="I19" s="59"/>
    </row>
    <row r="20" spans="1:9" x14ac:dyDescent="0.45">
      <c r="A20" s="60" t="s">
        <v>1322</v>
      </c>
      <c r="B20" s="64">
        <v>500</v>
      </c>
      <c r="E20" s="59"/>
      <c r="F20" s="59"/>
      <c r="G20" s="105"/>
      <c r="H20" s="59"/>
      <c r="I20" s="59"/>
    </row>
    <row r="21" spans="1:9" x14ac:dyDescent="0.45">
      <c r="A21" s="60" t="s">
        <v>1323</v>
      </c>
      <c r="B21" s="64">
        <v>7000</v>
      </c>
      <c r="E21" s="59"/>
      <c r="F21" s="59"/>
      <c r="G21" s="105"/>
      <c r="H21" s="59"/>
      <c r="I21" s="59"/>
    </row>
    <row r="22" spans="1:9" x14ac:dyDescent="0.45">
      <c r="A22" s="60" t="s">
        <v>1324</v>
      </c>
      <c r="B22" s="64">
        <v>0</v>
      </c>
      <c r="E22" s="59"/>
      <c r="F22" s="59"/>
      <c r="G22" s="105"/>
      <c r="H22" s="59"/>
      <c r="I22" s="59"/>
    </row>
    <row r="23" spans="1:9" x14ac:dyDescent="0.45">
      <c r="A23" s="60" t="s">
        <v>1325</v>
      </c>
      <c r="B23" s="64">
        <v>1300</v>
      </c>
      <c r="E23" s="59"/>
      <c r="F23" s="59"/>
      <c r="G23" s="105"/>
      <c r="H23" s="59"/>
      <c r="I23" s="59"/>
    </row>
    <row r="24" spans="1:9" x14ac:dyDescent="0.45">
      <c r="A24" s="60" t="s">
        <v>1057</v>
      </c>
      <c r="B24" s="64">
        <v>2200</v>
      </c>
      <c r="E24" s="59"/>
      <c r="F24" s="59"/>
      <c r="G24" s="105"/>
      <c r="H24" s="59"/>
      <c r="I24" s="59"/>
    </row>
    <row r="25" spans="1:9" ht="14.65" thickBot="1" x14ac:dyDescent="0.5">
      <c r="A25" s="60"/>
      <c r="B25" s="64">
        <v>3000</v>
      </c>
      <c r="E25" s="59"/>
      <c r="F25" s="105"/>
      <c r="G25" s="59"/>
      <c r="H25" s="59"/>
    </row>
    <row r="26" spans="1:9" ht="14.65" thickBot="1" x14ac:dyDescent="0.5">
      <c r="A26" s="73" t="s">
        <v>1005</v>
      </c>
      <c r="B26" s="74">
        <f>SUM(B15:B25)</f>
        <v>20800</v>
      </c>
      <c r="E26" s="59"/>
      <c r="F26" s="162"/>
      <c r="G26" s="59"/>
      <c r="H26" s="59"/>
    </row>
    <row r="27" spans="1:9" ht="14.65" thickBot="1" x14ac:dyDescent="0.5">
      <c r="A27" s="79" t="s">
        <v>1326</v>
      </c>
      <c r="B27" s="76"/>
      <c r="E27" s="59"/>
      <c r="F27" s="162"/>
      <c r="G27" s="59"/>
      <c r="H27" s="59"/>
    </row>
    <row r="28" spans="1:9" x14ac:dyDescent="0.45">
      <c r="A28" s="60" t="s">
        <v>1327</v>
      </c>
      <c r="B28" s="64">
        <v>0</v>
      </c>
      <c r="E28" s="161"/>
      <c r="F28" s="161"/>
      <c r="G28" s="161"/>
      <c r="H28" s="59"/>
    </row>
    <row r="29" spans="1:9" x14ac:dyDescent="0.45">
      <c r="A29" s="60" t="s">
        <v>1328</v>
      </c>
      <c r="B29" s="64">
        <v>0</v>
      </c>
      <c r="E29" s="161"/>
      <c r="F29" s="161"/>
      <c r="G29" s="161"/>
      <c r="H29" s="59"/>
    </row>
    <row r="30" spans="1:9" x14ac:dyDescent="0.45">
      <c r="A30" s="60" t="s">
        <v>1329</v>
      </c>
      <c r="B30" s="64">
        <v>0</v>
      </c>
      <c r="E30" s="59"/>
      <c r="F30" s="105"/>
      <c r="G30" s="59"/>
      <c r="H30" s="59"/>
    </row>
    <row r="31" spans="1:9" x14ac:dyDescent="0.45">
      <c r="A31" s="60" t="s">
        <v>1330</v>
      </c>
      <c r="B31" s="64">
        <v>0</v>
      </c>
      <c r="E31" s="59"/>
      <c r="F31" s="105"/>
      <c r="G31" s="59"/>
      <c r="H31" s="59"/>
    </row>
    <row r="32" spans="1:9" x14ac:dyDescent="0.45">
      <c r="A32" s="60" t="s">
        <v>1331</v>
      </c>
      <c r="B32" s="64">
        <v>0</v>
      </c>
      <c r="E32" s="59"/>
      <c r="F32" s="105"/>
      <c r="G32" s="59"/>
      <c r="H32" s="59"/>
    </row>
    <row r="33" spans="1:9" x14ac:dyDescent="0.45">
      <c r="A33" s="60" t="s">
        <v>1332</v>
      </c>
      <c r="B33" s="64">
        <v>0</v>
      </c>
      <c r="E33" s="59"/>
      <c r="F33" s="105"/>
      <c r="G33" s="59"/>
      <c r="H33" s="59"/>
    </row>
    <row r="34" spans="1:9" x14ac:dyDescent="0.45">
      <c r="A34" s="60" t="s">
        <v>1333</v>
      </c>
      <c r="B34" s="64">
        <v>0</v>
      </c>
      <c r="E34" s="59"/>
      <c r="F34" s="105"/>
      <c r="G34" s="59"/>
      <c r="H34" s="59"/>
    </row>
    <row r="35" spans="1:9" x14ac:dyDescent="0.45">
      <c r="A35" s="60" t="s">
        <v>1334</v>
      </c>
      <c r="B35" s="64">
        <v>0</v>
      </c>
      <c r="E35" s="59"/>
      <c r="F35" s="105"/>
      <c r="G35" s="59"/>
      <c r="H35" s="59"/>
    </row>
    <row r="36" spans="1:9" x14ac:dyDescent="0.45">
      <c r="A36" s="60" t="s">
        <v>1335</v>
      </c>
      <c r="B36" s="64">
        <v>0</v>
      </c>
      <c r="E36" s="59"/>
      <c r="F36" s="105"/>
      <c r="G36" s="59"/>
      <c r="H36" s="59"/>
    </row>
    <row r="37" spans="1:9" x14ac:dyDescent="0.45">
      <c r="A37" s="60" t="s">
        <v>1336</v>
      </c>
      <c r="B37" s="64">
        <v>0</v>
      </c>
      <c r="E37" s="59"/>
      <c r="F37" s="105"/>
      <c r="G37" s="59"/>
      <c r="H37" s="59"/>
    </row>
    <row r="38" spans="1:9" x14ac:dyDescent="0.45">
      <c r="A38" s="60" t="s">
        <v>1337</v>
      </c>
      <c r="B38" s="64">
        <v>0</v>
      </c>
      <c r="E38" s="59"/>
      <c r="F38" s="105"/>
      <c r="G38" s="59"/>
      <c r="H38" s="59"/>
    </row>
    <row r="39" spans="1:9" x14ac:dyDescent="0.45">
      <c r="A39" s="60" t="s">
        <v>1338</v>
      </c>
      <c r="B39" s="64">
        <v>0</v>
      </c>
      <c r="E39" s="59"/>
      <c r="F39" s="105"/>
      <c r="G39" s="59"/>
      <c r="H39" s="59"/>
    </row>
    <row r="40" spans="1:9" x14ac:dyDescent="0.45">
      <c r="A40" s="60" t="s">
        <v>1339</v>
      </c>
      <c r="B40" s="64">
        <v>0</v>
      </c>
      <c r="E40" s="59"/>
      <c r="F40" s="105"/>
      <c r="G40" s="59"/>
      <c r="H40" s="59"/>
    </row>
    <row r="41" spans="1:9" x14ac:dyDescent="0.45">
      <c r="A41" s="60" t="s">
        <v>1340</v>
      </c>
      <c r="B41" s="64">
        <v>0</v>
      </c>
      <c r="E41" s="59"/>
      <c r="F41" s="105"/>
      <c r="G41" s="59"/>
      <c r="H41" s="59"/>
    </row>
    <row r="42" spans="1:9" ht="14.65" thickBot="1" x14ac:dyDescent="0.5">
      <c r="A42" s="60" t="s">
        <v>1341</v>
      </c>
      <c r="B42" s="64">
        <v>0</v>
      </c>
      <c r="E42" s="59"/>
      <c r="F42" s="59"/>
      <c r="G42" s="59"/>
      <c r="H42" s="59"/>
    </row>
    <row r="43" spans="1:9" ht="14.65" thickBot="1" x14ac:dyDescent="0.5">
      <c r="A43" s="73" t="s">
        <v>1005</v>
      </c>
      <c r="B43" s="74">
        <v>40000</v>
      </c>
      <c r="E43" s="59"/>
      <c r="F43" s="105"/>
      <c r="G43" s="59"/>
      <c r="H43" s="59"/>
    </row>
    <row r="44" spans="1:9" ht="14.65" thickBot="1" x14ac:dyDescent="0.5">
      <c r="A44" s="79" t="s">
        <v>1342</v>
      </c>
      <c r="B44" s="76"/>
      <c r="E44" s="59"/>
      <c r="F44" s="105"/>
      <c r="G44" s="59"/>
      <c r="H44" s="59"/>
      <c r="I44" s="59"/>
    </row>
    <row r="45" spans="1:9" x14ac:dyDescent="0.45">
      <c r="A45" s="73" t="s">
        <v>1040</v>
      </c>
      <c r="B45" s="165">
        <v>0</v>
      </c>
      <c r="E45" s="59"/>
      <c r="F45" s="59"/>
      <c r="G45" s="161"/>
      <c r="H45" s="59"/>
    </row>
    <row r="46" spans="1:9" ht="14.65" thickBot="1" x14ac:dyDescent="0.5">
      <c r="A46" s="108" t="s">
        <v>1343</v>
      </c>
      <c r="B46" s="109">
        <v>0</v>
      </c>
      <c r="E46" s="59"/>
      <c r="F46" s="59"/>
      <c r="G46" s="161"/>
      <c r="H46" s="59"/>
    </row>
    <row r="47" spans="1:9" ht="14.65" thickBot="1" x14ac:dyDescent="0.5">
      <c r="A47" s="166" t="s">
        <v>1005</v>
      </c>
      <c r="B47" s="167">
        <v>7000</v>
      </c>
      <c r="E47" s="59"/>
      <c r="F47" s="59"/>
      <c r="G47" s="161"/>
      <c r="H47" s="59"/>
    </row>
    <row r="48" spans="1:9" ht="14.65" thickBot="1" x14ac:dyDescent="0.5">
      <c r="A48" s="79" t="s">
        <v>1213</v>
      </c>
      <c r="B48" s="76"/>
      <c r="E48" s="161"/>
      <c r="F48" s="161"/>
      <c r="G48" s="59"/>
      <c r="H48" s="59"/>
    </row>
    <row r="49" spans="1:9" x14ac:dyDescent="0.45">
      <c r="A49" s="60" t="s">
        <v>1344</v>
      </c>
      <c r="B49" s="64">
        <v>0</v>
      </c>
      <c r="E49" s="59"/>
      <c r="F49" s="105"/>
      <c r="G49" s="59"/>
      <c r="H49" s="59"/>
    </row>
    <row r="50" spans="1:9" x14ac:dyDescent="0.45">
      <c r="A50" s="60" t="s">
        <v>1345</v>
      </c>
      <c r="B50" s="64">
        <v>0</v>
      </c>
      <c r="E50" s="59"/>
      <c r="F50" s="59"/>
      <c r="G50" s="59"/>
      <c r="H50" s="162"/>
    </row>
    <row r="51" spans="1:9" x14ac:dyDescent="0.45">
      <c r="A51" s="60" t="s">
        <v>1346</v>
      </c>
      <c r="B51" s="64">
        <v>0</v>
      </c>
      <c r="E51" s="59"/>
      <c r="F51" s="162"/>
      <c r="G51" s="59"/>
      <c r="H51" s="162"/>
    </row>
    <row r="52" spans="1:9" x14ac:dyDescent="0.45">
      <c r="A52" s="60" t="s">
        <v>1347</v>
      </c>
      <c r="B52" s="64">
        <v>0</v>
      </c>
      <c r="E52" s="59"/>
      <c r="F52" s="105"/>
      <c r="G52" s="59"/>
      <c r="H52" s="162"/>
    </row>
    <row r="53" spans="1:9" x14ac:dyDescent="0.45">
      <c r="A53" s="60" t="s">
        <v>1348</v>
      </c>
      <c r="B53" s="64">
        <v>0</v>
      </c>
      <c r="E53" s="59"/>
      <c r="F53" s="105"/>
      <c r="G53" s="59"/>
      <c r="H53" s="162"/>
    </row>
    <row r="54" spans="1:9" x14ac:dyDescent="0.45">
      <c r="A54" s="60" t="s">
        <v>1349</v>
      </c>
      <c r="B54" s="64">
        <v>0</v>
      </c>
      <c r="E54" s="59"/>
      <c r="F54" s="59"/>
      <c r="G54" s="59"/>
      <c r="H54" s="162"/>
    </row>
    <row r="55" spans="1:9" x14ac:dyDescent="0.45">
      <c r="A55" s="60" t="s">
        <v>1350</v>
      </c>
      <c r="B55" s="64">
        <v>0</v>
      </c>
      <c r="E55" s="161"/>
      <c r="F55" s="59"/>
      <c r="G55" s="59"/>
      <c r="H55" s="162"/>
    </row>
    <row r="56" spans="1:9" x14ac:dyDescent="0.45">
      <c r="A56" s="60" t="s">
        <v>1351</v>
      </c>
      <c r="B56" s="64">
        <v>0</v>
      </c>
      <c r="E56" s="59"/>
      <c r="F56" s="105"/>
      <c r="G56" s="59"/>
      <c r="H56" s="162"/>
    </row>
    <row r="57" spans="1:9" x14ac:dyDescent="0.45">
      <c r="A57" s="60" t="s">
        <v>1352</v>
      </c>
      <c r="B57" s="64">
        <v>0</v>
      </c>
      <c r="E57" s="59"/>
      <c r="F57" s="105"/>
      <c r="G57" s="59"/>
      <c r="H57" s="162"/>
    </row>
    <row r="58" spans="1:9" x14ac:dyDescent="0.45">
      <c r="A58" s="60" t="s">
        <v>1353</v>
      </c>
      <c r="B58" s="64">
        <v>0</v>
      </c>
      <c r="E58" s="59"/>
      <c r="F58" s="105"/>
      <c r="G58" s="59"/>
      <c r="H58" s="162"/>
    </row>
    <row r="59" spans="1:9" x14ac:dyDescent="0.45">
      <c r="A59" s="60" t="s">
        <v>1354</v>
      </c>
      <c r="B59" s="64">
        <v>0</v>
      </c>
      <c r="E59" s="59"/>
      <c r="F59" s="59"/>
      <c r="G59" s="59"/>
      <c r="H59" s="162"/>
    </row>
    <row r="60" spans="1:9" x14ac:dyDescent="0.45">
      <c r="A60" s="60" t="s">
        <v>1355</v>
      </c>
      <c r="B60" s="64">
        <v>0</v>
      </c>
      <c r="E60" s="59"/>
      <c r="F60" s="105"/>
      <c r="G60" s="59"/>
      <c r="H60" s="162"/>
    </row>
    <row r="61" spans="1:9" ht="14.65" thickBot="1" x14ac:dyDescent="0.5">
      <c r="A61" s="60"/>
      <c r="B61" s="64">
        <v>0</v>
      </c>
      <c r="E61" s="59"/>
      <c r="F61" s="59"/>
      <c r="G61" s="59"/>
      <c r="H61" s="59"/>
    </row>
    <row r="62" spans="1:9" ht="14.65" thickBot="1" x14ac:dyDescent="0.5">
      <c r="A62" s="73" t="s">
        <v>1005</v>
      </c>
      <c r="B62" s="74">
        <v>10000</v>
      </c>
      <c r="E62" s="59"/>
      <c r="F62" s="105"/>
      <c r="G62" s="59"/>
      <c r="H62" s="59"/>
    </row>
    <row r="63" spans="1:9" ht="14.65" thickBot="1" x14ac:dyDescent="0.5">
      <c r="A63" s="79" t="s">
        <v>1356</v>
      </c>
      <c r="B63" s="76"/>
      <c r="E63" s="59"/>
      <c r="F63" s="59"/>
      <c r="G63" s="161"/>
      <c r="H63" s="161"/>
    </row>
    <row r="64" spans="1:9" x14ac:dyDescent="0.45">
      <c r="A64" s="60" t="s">
        <v>1357</v>
      </c>
      <c r="B64" s="64"/>
      <c r="E64" s="59"/>
      <c r="F64" s="105"/>
      <c r="G64" s="105"/>
      <c r="H64" s="59"/>
      <c r="I64" s="59"/>
    </row>
    <row r="65" spans="1:9" x14ac:dyDescent="0.45">
      <c r="A65" s="60" t="s">
        <v>1358</v>
      </c>
      <c r="B65" s="64">
        <v>0</v>
      </c>
      <c r="E65" s="59"/>
      <c r="F65" s="105"/>
      <c r="G65" s="59"/>
      <c r="H65" s="59"/>
    </row>
    <row r="66" spans="1:9" x14ac:dyDescent="0.45">
      <c r="A66" s="60" t="s">
        <v>1359</v>
      </c>
      <c r="B66" s="64">
        <v>0</v>
      </c>
      <c r="E66" s="59"/>
      <c r="F66" s="105"/>
      <c r="G66" s="59"/>
      <c r="H66" s="59"/>
    </row>
    <row r="67" spans="1:9" x14ac:dyDescent="0.45">
      <c r="A67" s="60" t="s">
        <v>1360</v>
      </c>
      <c r="B67" s="64">
        <v>0</v>
      </c>
      <c r="E67" s="161"/>
      <c r="F67" s="164"/>
      <c r="G67" s="59"/>
      <c r="H67" s="59"/>
    </row>
    <row r="68" spans="1:9" ht="14.65" thickBot="1" x14ac:dyDescent="0.5">
      <c r="A68" s="60" t="s">
        <v>1361</v>
      </c>
      <c r="B68" s="64">
        <v>0</v>
      </c>
      <c r="E68" s="59"/>
      <c r="F68" s="105"/>
    </row>
    <row r="69" spans="1:9" ht="14.65" thickBot="1" x14ac:dyDescent="0.5">
      <c r="A69" s="360" t="s">
        <v>1005</v>
      </c>
      <c r="B69" s="167">
        <v>6000</v>
      </c>
      <c r="E69" s="59"/>
      <c r="F69" s="59"/>
      <c r="G69" s="59"/>
      <c r="H69" s="59"/>
    </row>
    <row r="70" spans="1:9" ht="14.65" thickBot="1" x14ac:dyDescent="0.5">
      <c r="A70" s="361"/>
      <c r="B70" s="65"/>
      <c r="E70" s="161"/>
      <c r="F70" s="59"/>
      <c r="G70" s="162"/>
      <c r="H70" s="59"/>
    </row>
    <row r="71" spans="1:9" ht="16.149999999999999" thickTop="1" thickBot="1" x14ac:dyDescent="0.5">
      <c r="A71" s="80" t="s">
        <v>1362</v>
      </c>
      <c r="B71" s="66">
        <f>B69+B62+B47+B43+B26+B13</f>
        <v>85800</v>
      </c>
      <c r="E71" s="59"/>
      <c r="F71" s="105"/>
      <c r="G71" s="59"/>
      <c r="H71" s="59"/>
    </row>
    <row r="72" spans="1:9" ht="15.75" thickTop="1" x14ac:dyDescent="0.45">
      <c r="E72" s="59"/>
      <c r="F72" s="105"/>
      <c r="G72" s="163"/>
      <c r="H72" s="59"/>
      <c r="I72" s="59"/>
    </row>
    <row r="73" spans="1:9" x14ac:dyDescent="0.45">
      <c r="E73" s="59"/>
      <c r="F73" s="105"/>
    </row>
    <row r="74" spans="1:9" x14ac:dyDescent="0.45">
      <c r="E74" s="59"/>
      <c r="F74" s="59"/>
    </row>
    <row r="75" spans="1:9" x14ac:dyDescent="0.45">
      <c r="E75" s="59"/>
      <c r="F75" s="105"/>
    </row>
    <row r="76" spans="1:9" x14ac:dyDescent="0.45">
      <c r="E76" s="59"/>
      <c r="F76" s="59"/>
    </row>
    <row r="77" spans="1:9" x14ac:dyDescent="0.45">
      <c r="E77" s="59"/>
      <c r="F77" s="105"/>
    </row>
    <row r="78" spans="1:9" x14ac:dyDescent="0.45">
      <c r="E78" s="59"/>
      <c r="F78" s="59"/>
    </row>
    <row r="79" spans="1:9" x14ac:dyDescent="0.45">
      <c r="E79" s="59"/>
      <c r="F79" s="105"/>
    </row>
    <row r="80" spans="1:9" x14ac:dyDescent="0.45">
      <c r="E80" s="59"/>
      <c r="F80" s="105"/>
    </row>
    <row r="81" spans="5:6" x14ac:dyDescent="0.45">
      <c r="E81" s="59"/>
      <c r="F81" s="105"/>
    </row>
    <row r="82" spans="5:6" x14ac:dyDescent="0.45">
      <c r="E82" s="161"/>
      <c r="F82" s="164"/>
    </row>
  </sheetData>
  <pageMargins left="0.7" right="0.7" top="0.75" bottom="0.75" header="0.3" footer="0.3"/>
  <pageSetup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00"/>
    <pageSetUpPr fitToPage="1"/>
  </sheetPr>
  <dimension ref="A1:J32"/>
  <sheetViews>
    <sheetView zoomScale="120" zoomScaleNormal="120" workbookViewId="0">
      <selection activeCell="A5" sqref="A5:D5"/>
    </sheetView>
  </sheetViews>
  <sheetFormatPr defaultColWidth="9.1328125" defaultRowHeight="14.25" x14ac:dyDescent="0.45"/>
  <cols>
    <col min="1" max="1" width="47.3984375" customWidth="1"/>
    <col min="2" max="2" width="14.265625" bestFit="1" customWidth="1"/>
    <col min="3" max="3" width="15.265625" customWidth="1"/>
    <col min="4" max="4" width="14.265625" bestFit="1" customWidth="1"/>
  </cols>
  <sheetData>
    <row r="1" spans="1:10" ht="25.5" x14ac:dyDescent="0.45">
      <c r="A1" s="1374" t="s">
        <v>1363</v>
      </c>
      <c r="B1" s="1375"/>
      <c r="C1" s="1375"/>
      <c r="D1" s="1375"/>
    </row>
    <row r="2" spans="1:10" ht="15.4" x14ac:dyDescent="0.45">
      <c r="A2" s="268" t="s">
        <v>1364</v>
      </c>
    </row>
    <row r="3" spans="1:10" ht="15.4" x14ac:dyDescent="0.45">
      <c r="A3" s="268" t="s">
        <v>1365</v>
      </c>
    </row>
    <row r="4" spans="1:10" ht="9.75" customHeight="1" x14ac:dyDescent="0.45">
      <c r="A4" s="268"/>
    </row>
    <row r="5" spans="1:10" ht="38.25" customHeight="1" x14ac:dyDescent="0.45">
      <c r="A5" s="1384" t="s">
        <v>1366</v>
      </c>
      <c r="B5" s="1384"/>
      <c r="C5" s="1384"/>
      <c r="D5" s="1384"/>
      <c r="E5" s="238"/>
      <c r="F5" s="238"/>
      <c r="G5" s="238"/>
      <c r="H5" s="237"/>
      <c r="I5" s="237"/>
      <c r="J5" s="237"/>
    </row>
    <row r="6" spans="1:10" ht="10.5" customHeight="1" x14ac:dyDescent="0.45">
      <c r="A6" s="57"/>
    </row>
    <row r="7" spans="1:10" ht="30" x14ac:dyDescent="0.45">
      <c r="A7" s="266" t="s">
        <v>616</v>
      </c>
      <c r="B7" s="236" t="s">
        <v>1006</v>
      </c>
      <c r="C7" s="266" t="s">
        <v>1367</v>
      </c>
      <c r="D7" s="266" t="s">
        <v>1117</v>
      </c>
    </row>
    <row r="8" spans="1:10" ht="15.75" thickBot="1" x14ac:dyDescent="0.5">
      <c r="A8" s="67"/>
      <c r="B8" s="72"/>
      <c r="C8" s="61"/>
      <c r="D8" s="61"/>
    </row>
    <row r="9" spans="1:10" ht="14.65" thickBot="1" x14ac:dyDescent="0.5">
      <c r="A9" s="79" t="s">
        <v>1368</v>
      </c>
      <c r="B9" s="78"/>
      <c r="C9" s="78"/>
      <c r="D9" s="267"/>
    </row>
    <row r="10" spans="1:10" x14ac:dyDescent="0.45">
      <c r="A10" s="240" t="s">
        <v>1369</v>
      </c>
      <c r="B10" s="241" t="e">
        <f>#REF!</f>
        <v>#REF!</v>
      </c>
      <c r="C10" s="242"/>
      <c r="D10" s="242" t="e">
        <f>B10-C10</f>
        <v>#REF!</v>
      </c>
    </row>
    <row r="11" spans="1:10" x14ac:dyDescent="0.45">
      <c r="A11" s="240" t="s">
        <v>1370</v>
      </c>
      <c r="B11" s="241" t="e">
        <f>#REF!</f>
        <v>#REF!</v>
      </c>
      <c r="C11" s="242"/>
      <c r="D11" s="242" t="e">
        <f>B11-C11</f>
        <v>#REF!</v>
      </c>
    </row>
    <row r="12" spans="1:10" x14ac:dyDescent="0.45">
      <c r="A12" s="240"/>
      <c r="B12" s="241"/>
      <c r="C12" s="242"/>
      <c r="D12" s="242">
        <f>B12-C12</f>
        <v>0</v>
      </c>
    </row>
    <row r="13" spans="1:10" ht="14.65" thickBot="1" x14ac:dyDescent="0.5">
      <c r="A13" s="240"/>
      <c r="B13" s="241"/>
      <c r="C13" s="242"/>
      <c r="D13" s="242">
        <f>B13-C13</f>
        <v>0</v>
      </c>
    </row>
    <row r="14" spans="1:10" ht="14.65" thickBot="1" x14ac:dyDescent="0.5">
      <c r="A14" s="73" t="s">
        <v>1005</v>
      </c>
      <c r="B14" s="243" t="e">
        <f>SUM(B10:B13)</f>
        <v>#REF!</v>
      </c>
      <c r="C14" s="244">
        <f>SUM(C10:C13)</f>
        <v>0</v>
      </c>
      <c r="D14" s="244" t="e">
        <f>B14-C14</f>
        <v>#REF!</v>
      </c>
    </row>
    <row r="15" spans="1:10" ht="14.65" thickBot="1" x14ac:dyDescent="0.5">
      <c r="A15" s="79" t="s">
        <v>1371</v>
      </c>
      <c r="B15" s="245"/>
      <c r="C15" s="245"/>
      <c r="D15" s="246"/>
    </row>
    <row r="16" spans="1:10" x14ac:dyDescent="0.45">
      <c r="A16" s="239" t="s">
        <v>1372</v>
      </c>
      <c r="B16" s="241">
        <v>600</v>
      </c>
      <c r="C16" s="242"/>
      <c r="D16" s="242">
        <f>B16-C16</f>
        <v>600</v>
      </c>
    </row>
    <row r="17" spans="1:5" x14ac:dyDescent="0.45">
      <c r="A17" s="239" t="s">
        <v>1373</v>
      </c>
      <c r="B17" s="241">
        <v>500</v>
      </c>
      <c r="C17" s="242"/>
      <c r="D17" s="242">
        <f t="shared" ref="D17:D28" si="0">B17-C17</f>
        <v>500</v>
      </c>
    </row>
    <row r="18" spans="1:5" x14ac:dyDescent="0.45">
      <c r="A18" s="239" t="s">
        <v>1081</v>
      </c>
      <c r="B18" s="241">
        <v>2000</v>
      </c>
      <c r="C18" s="242"/>
      <c r="D18" s="242">
        <f t="shared" si="0"/>
        <v>2000</v>
      </c>
    </row>
    <row r="19" spans="1:5" x14ac:dyDescent="0.45">
      <c r="A19" s="239" t="s">
        <v>1374</v>
      </c>
      <c r="B19" s="241">
        <v>100</v>
      </c>
      <c r="C19" s="242"/>
      <c r="D19" s="242">
        <f t="shared" si="0"/>
        <v>100</v>
      </c>
    </row>
    <row r="20" spans="1:5" x14ac:dyDescent="0.45">
      <c r="A20" s="239" t="s">
        <v>1375</v>
      </c>
      <c r="B20" s="241">
        <v>1500</v>
      </c>
      <c r="C20" s="242"/>
      <c r="D20" s="242">
        <f t="shared" si="0"/>
        <v>1500</v>
      </c>
    </row>
    <row r="21" spans="1:5" x14ac:dyDescent="0.45">
      <c r="A21" s="239" t="s">
        <v>1376</v>
      </c>
      <c r="B21" s="241">
        <v>0</v>
      </c>
      <c r="C21" s="242"/>
      <c r="D21" s="242">
        <f t="shared" si="0"/>
        <v>0</v>
      </c>
    </row>
    <row r="22" spans="1:5" ht="26.25" customHeight="1" x14ac:dyDescent="0.45">
      <c r="A22" s="239" t="s">
        <v>1377</v>
      </c>
      <c r="B22" s="241">
        <v>1500</v>
      </c>
      <c r="C22" s="242"/>
      <c r="D22" s="242">
        <f t="shared" si="0"/>
        <v>1500</v>
      </c>
    </row>
    <row r="23" spans="1:5" x14ac:dyDescent="0.45">
      <c r="A23" s="239" t="s">
        <v>1378</v>
      </c>
      <c r="B23" s="241">
        <v>1000</v>
      </c>
      <c r="C23" s="242"/>
      <c r="D23" s="242">
        <f t="shared" si="0"/>
        <v>1000</v>
      </c>
    </row>
    <row r="24" spans="1:5" x14ac:dyDescent="0.45">
      <c r="A24" s="239" t="s">
        <v>1379</v>
      </c>
      <c r="B24" s="241">
        <v>1800</v>
      </c>
      <c r="C24" s="242"/>
      <c r="D24" s="242">
        <f t="shared" si="0"/>
        <v>1800</v>
      </c>
    </row>
    <row r="25" spans="1:5" x14ac:dyDescent="0.45">
      <c r="A25" s="239" t="s">
        <v>1380</v>
      </c>
      <c r="B25" s="241">
        <v>500</v>
      </c>
      <c r="C25" s="242"/>
      <c r="D25" s="242">
        <f t="shared" si="0"/>
        <v>500</v>
      </c>
      <c r="E25" t="s">
        <v>1381</v>
      </c>
    </row>
    <row r="26" spans="1:5" x14ac:dyDescent="0.45">
      <c r="A26" s="239" t="s">
        <v>1382</v>
      </c>
      <c r="B26" s="241">
        <v>900</v>
      </c>
      <c r="C26" s="242"/>
      <c r="D26" s="242">
        <f t="shared" si="0"/>
        <v>900</v>
      </c>
    </row>
    <row r="27" spans="1:5" ht="14.65" thickBot="1" x14ac:dyDescent="0.5">
      <c r="A27" s="239"/>
      <c r="B27" s="241"/>
      <c r="C27" s="242"/>
      <c r="D27" s="242">
        <f t="shared" si="0"/>
        <v>0</v>
      </c>
    </row>
    <row r="28" spans="1:5" ht="14.65" thickBot="1" x14ac:dyDescent="0.5">
      <c r="A28" s="73" t="s">
        <v>1005</v>
      </c>
      <c r="B28" s="243">
        <f>SUM(B16:B27)</f>
        <v>10400</v>
      </c>
      <c r="C28" s="244">
        <f>SUM(C16:C27)</f>
        <v>0</v>
      </c>
      <c r="D28" s="244">
        <f t="shared" si="0"/>
        <v>10400</v>
      </c>
    </row>
    <row r="29" spans="1:5" ht="14.65" thickBot="1" x14ac:dyDescent="0.5">
      <c r="A29" s="81"/>
      <c r="B29" s="245"/>
      <c r="C29" s="245"/>
      <c r="D29" s="246"/>
    </row>
    <row r="30" spans="1:5" ht="14.65" thickBot="1" x14ac:dyDescent="0.5">
      <c r="A30" s="59"/>
      <c r="B30" s="247"/>
      <c r="C30" s="248"/>
      <c r="D30" s="248"/>
    </row>
    <row r="31" spans="1:5" ht="16.149999999999999" thickTop="1" thickBot="1" x14ac:dyDescent="0.5">
      <c r="A31" s="63" t="s">
        <v>1383</v>
      </c>
      <c r="B31" s="249" t="e">
        <f>B14+B28+B30</f>
        <v>#REF!</v>
      </c>
      <c r="C31" s="250">
        <f>C14+C28+C30</f>
        <v>0</v>
      </c>
      <c r="D31" s="250" t="e">
        <f>D14+D28+D30</f>
        <v>#REF!</v>
      </c>
    </row>
    <row r="32" spans="1:5" ht="14.65" thickTop="1" x14ac:dyDescent="0.45"/>
  </sheetData>
  <mergeCells count="2">
    <mergeCell ref="A1:D1"/>
    <mergeCell ref="A5:D5"/>
  </mergeCells>
  <pageMargins left="0.7" right="0.7" top="0.75" bottom="0.75" header="0.3" footer="0.3"/>
  <pageSetup scale="95" orientation="landscape"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tint="-4.9989318521683403E-2"/>
  </sheetPr>
  <dimension ref="A1:L23"/>
  <sheetViews>
    <sheetView zoomScale="110" zoomScaleNormal="110" workbookViewId="0">
      <pane ySplit="5" topLeftCell="A6" activePane="bottomLeft" state="frozen"/>
      <selection activeCell="A30" sqref="A30"/>
      <selection pane="bottomLeft" activeCell="G13" sqref="G13"/>
    </sheetView>
  </sheetViews>
  <sheetFormatPr defaultColWidth="8.86328125" defaultRowHeight="14.25" x14ac:dyDescent="0.45"/>
  <cols>
    <col min="1" max="1" width="37.73046875" customWidth="1"/>
    <col min="2" max="2" width="14.265625" hidden="1" customWidth="1"/>
    <col min="3" max="3" width="13.3984375" customWidth="1"/>
    <col min="4" max="4" width="14.265625" hidden="1" customWidth="1"/>
    <col min="5" max="6" width="12.86328125" hidden="1" customWidth="1"/>
    <col min="7" max="7" width="20.73046875" style="561" customWidth="1"/>
    <col min="8" max="8" width="19.3984375" style="561" customWidth="1"/>
    <col min="9" max="9" width="19.86328125" customWidth="1"/>
  </cols>
  <sheetData>
    <row r="1" spans="1:12" ht="25.5" x14ac:dyDescent="0.45">
      <c r="A1" s="1374" t="s">
        <v>1384</v>
      </c>
      <c r="B1" s="1375"/>
      <c r="C1" s="1375"/>
      <c r="D1" s="1375"/>
      <c r="E1" s="1375"/>
      <c r="F1" s="1375"/>
    </row>
    <row r="2" spans="1:12" ht="15.4" x14ac:dyDescent="0.45">
      <c r="A2" s="268" t="s">
        <v>1113</v>
      </c>
    </row>
    <row r="3" spans="1:12" ht="15.4" x14ac:dyDescent="0.45">
      <c r="A3" s="268" t="s">
        <v>1385</v>
      </c>
    </row>
    <row r="4" spans="1:12" ht="15.4" x14ac:dyDescent="0.45">
      <c r="A4" s="57"/>
    </row>
    <row r="5" spans="1:12" ht="30" x14ac:dyDescent="0.45">
      <c r="A5" s="266" t="s">
        <v>616</v>
      </c>
      <c r="B5" s="266" t="s">
        <v>637</v>
      </c>
      <c r="C5" s="266" t="s">
        <v>1006</v>
      </c>
      <c r="D5" s="266" t="s">
        <v>1115</v>
      </c>
      <c r="E5" s="266" t="s">
        <v>1116</v>
      </c>
      <c r="F5" s="266" t="s">
        <v>1117</v>
      </c>
      <c r="G5" s="574" t="s">
        <v>1007</v>
      </c>
      <c r="H5" s="574" t="s">
        <v>601</v>
      </c>
      <c r="I5" s="1385" t="s">
        <v>636</v>
      </c>
      <c r="J5" s="1380"/>
      <c r="K5" s="1380"/>
      <c r="L5" s="1380"/>
    </row>
    <row r="6" spans="1:12" ht="15.75" thickBot="1" x14ac:dyDescent="0.5">
      <c r="A6" s="67"/>
      <c r="B6" s="61"/>
      <c r="C6" s="72"/>
      <c r="D6" s="61"/>
      <c r="E6" s="61"/>
      <c r="F6" s="61"/>
    </row>
    <row r="7" spans="1:12" ht="14.65" thickBot="1" x14ac:dyDescent="0.5">
      <c r="A7" s="79" t="s">
        <v>1039</v>
      </c>
      <c r="B7" s="78"/>
      <c r="C7" s="78"/>
      <c r="D7" s="78"/>
      <c r="E7" s="78"/>
      <c r="F7" s="78"/>
      <c r="G7" s="583"/>
      <c r="H7" s="583"/>
      <c r="I7" s="78"/>
      <c r="J7" s="78"/>
      <c r="K7" s="78"/>
      <c r="L7" s="78"/>
    </row>
    <row r="8" spans="1:12" x14ac:dyDescent="0.45">
      <c r="A8" s="60" t="s">
        <v>1386</v>
      </c>
      <c r="B8" s="64">
        <v>8000</v>
      </c>
      <c r="C8" s="70">
        <v>4000</v>
      </c>
      <c r="D8" s="64">
        <v>4137.4399999999996</v>
      </c>
      <c r="E8" s="64">
        <v>0</v>
      </c>
      <c r="F8" s="87">
        <f>C8-D8</f>
        <v>-137.4399999999996</v>
      </c>
      <c r="G8" s="584">
        <v>0</v>
      </c>
      <c r="H8" s="584">
        <v>0</v>
      </c>
      <c r="I8" s="573"/>
      <c r="J8" s="553"/>
      <c r="K8" s="553"/>
      <c r="L8" s="553"/>
    </row>
    <row r="9" spans="1:12" x14ac:dyDescent="0.45">
      <c r="A9" s="60" t="s">
        <v>1267</v>
      </c>
      <c r="B9" s="64">
        <v>0</v>
      </c>
      <c r="C9" s="70">
        <v>4000</v>
      </c>
      <c r="D9" s="64"/>
      <c r="E9" s="64"/>
      <c r="F9" s="64"/>
      <c r="G9" s="565">
        <v>0</v>
      </c>
      <c r="H9" s="565">
        <v>0</v>
      </c>
      <c r="I9" s="1200" t="s">
        <v>1387</v>
      </c>
      <c r="J9" s="553"/>
      <c r="K9" s="553"/>
      <c r="L9" s="553"/>
    </row>
    <row r="10" spans="1:12" x14ac:dyDescent="0.45">
      <c r="A10" s="60" t="s">
        <v>1388</v>
      </c>
      <c r="B10" s="64">
        <v>2000</v>
      </c>
      <c r="C10" s="70">
        <v>0</v>
      </c>
      <c r="D10" s="64">
        <v>1596.74</v>
      </c>
      <c r="E10" s="64">
        <v>0</v>
      </c>
      <c r="F10" s="64">
        <f t="shared" ref="F10:F17" si="0">C10-D10</f>
        <v>-1596.74</v>
      </c>
      <c r="G10" s="565">
        <v>0</v>
      </c>
      <c r="H10" s="565">
        <v>0</v>
      </c>
      <c r="I10" s="573" t="s">
        <v>1389</v>
      </c>
      <c r="J10" s="553"/>
      <c r="K10" s="553"/>
      <c r="L10" s="553"/>
    </row>
    <row r="11" spans="1:12" x14ac:dyDescent="0.45">
      <c r="A11" s="60" t="s">
        <v>1390</v>
      </c>
      <c r="B11" s="64">
        <v>2500</v>
      </c>
      <c r="C11" s="70">
        <v>2500</v>
      </c>
      <c r="D11" s="64">
        <v>-2000</v>
      </c>
      <c r="E11" s="64">
        <v>0</v>
      </c>
      <c r="F11" s="64">
        <f t="shared" si="0"/>
        <v>4500</v>
      </c>
      <c r="G11" s="565">
        <v>6000</v>
      </c>
      <c r="H11" s="565">
        <v>6000</v>
      </c>
      <c r="I11" s="573"/>
      <c r="J11" s="553"/>
      <c r="K11" s="553"/>
      <c r="L11" s="553"/>
    </row>
    <row r="12" spans="1:12" x14ac:dyDescent="0.45">
      <c r="A12" s="60" t="s">
        <v>1391</v>
      </c>
      <c r="B12" s="64">
        <v>0</v>
      </c>
      <c r="C12" s="70">
        <v>0</v>
      </c>
      <c r="D12" s="64">
        <v>0</v>
      </c>
      <c r="E12" s="64"/>
      <c r="F12" s="64"/>
      <c r="G12" s="575">
        <v>6000</v>
      </c>
      <c r="H12" s="575">
        <v>5000</v>
      </c>
      <c r="I12" s="573" t="s">
        <v>1392</v>
      </c>
      <c r="J12" s="553"/>
      <c r="K12" s="553"/>
      <c r="L12" s="553"/>
    </row>
    <row r="13" spans="1:12" ht="14.65" thickBot="1" x14ac:dyDescent="0.5">
      <c r="A13" s="60" t="s">
        <v>1393</v>
      </c>
      <c r="B13" s="64">
        <v>1250</v>
      </c>
      <c r="C13" s="70">
        <v>1500</v>
      </c>
      <c r="D13" s="64">
        <v>5000</v>
      </c>
      <c r="E13" s="64">
        <v>0</v>
      </c>
      <c r="F13" s="64">
        <f t="shared" si="0"/>
        <v>-3500</v>
      </c>
      <c r="G13" s="565">
        <v>1500</v>
      </c>
      <c r="H13" s="565">
        <v>2500</v>
      </c>
      <c r="I13" s="573"/>
      <c r="J13" s="573"/>
      <c r="K13" s="553"/>
      <c r="L13" s="553"/>
    </row>
    <row r="14" spans="1:12" ht="14.65" thickBot="1" x14ac:dyDescent="0.5">
      <c r="A14" s="73" t="s">
        <v>1005</v>
      </c>
      <c r="B14" s="74">
        <f>SUM(B8:B13)</f>
        <v>13750</v>
      </c>
      <c r="C14" s="75">
        <f>SUM(C8:C13)</f>
        <v>12000</v>
      </c>
      <c r="D14" s="74">
        <f>SUM(D8:D13)</f>
        <v>8734.18</v>
      </c>
      <c r="E14" s="74">
        <f>SUM(E8:E13)</f>
        <v>0</v>
      </c>
      <c r="F14" s="74">
        <f t="shared" si="0"/>
        <v>3265.8199999999997</v>
      </c>
      <c r="G14" s="576">
        <f>SUM(G8:G13)</f>
        <v>13500</v>
      </c>
      <c r="H14" s="576">
        <f>SUM(H8:H13)</f>
        <v>13500</v>
      </c>
      <c r="I14" s="59"/>
    </row>
    <row r="15" spans="1:12" ht="14.65" thickBot="1" x14ac:dyDescent="0.5">
      <c r="A15" s="79" t="s">
        <v>1394</v>
      </c>
      <c r="B15" s="76"/>
      <c r="C15" s="76"/>
      <c r="D15" s="76"/>
      <c r="E15" s="76"/>
      <c r="F15" s="76"/>
      <c r="G15" s="564"/>
      <c r="H15" s="564"/>
      <c r="I15" s="76"/>
      <c r="J15" s="76"/>
      <c r="K15" s="76"/>
      <c r="L15" s="76"/>
    </row>
    <row r="16" spans="1:12" ht="14.65" thickBot="1" x14ac:dyDescent="0.5">
      <c r="A16" s="60" t="s">
        <v>1395</v>
      </c>
      <c r="B16" s="64">
        <v>1000</v>
      </c>
      <c r="C16" s="70">
        <v>1000</v>
      </c>
      <c r="D16" s="64">
        <v>0</v>
      </c>
      <c r="E16" s="64">
        <v>0</v>
      </c>
      <c r="F16" s="64">
        <f t="shared" si="0"/>
        <v>1000</v>
      </c>
      <c r="G16" s="582">
        <v>0</v>
      </c>
      <c r="H16" s="582">
        <v>0</v>
      </c>
      <c r="I16" s="573"/>
      <c r="J16" s="553"/>
      <c r="K16" s="553"/>
      <c r="L16" s="553"/>
    </row>
    <row r="17" spans="1:12" ht="14.65" thickBot="1" x14ac:dyDescent="0.5">
      <c r="A17" s="73" t="s">
        <v>1005</v>
      </c>
      <c r="B17" s="74">
        <f>SUM(B16:B16)</f>
        <v>1000</v>
      </c>
      <c r="C17" s="75">
        <f>SUM(C16)</f>
        <v>1000</v>
      </c>
      <c r="D17" s="74">
        <f>SUM(D16:D16)</f>
        <v>0</v>
      </c>
      <c r="E17" s="74">
        <f>SUM(E16:E16)</f>
        <v>0</v>
      </c>
      <c r="F17" s="74">
        <f t="shared" si="0"/>
        <v>1000</v>
      </c>
      <c r="G17" s="577">
        <f>G16</f>
        <v>0</v>
      </c>
      <c r="H17" s="577">
        <f>H16</f>
        <v>0</v>
      </c>
    </row>
    <row r="18" spans="1:12" ht="14.65" thickBot="1" x14ac:dyDescent="0.5">
      <c r="A18" s="81" t="s">
        <v>1093</v>
      </c>
      <c r="B18" s="76"/>
      <c r="C18" s="76"/>
      <c r="D18" s="76"/>
      <c r="E18" s="76"/>
      <c r="F18" s="76"/>
      <c r="G18" s="564"/>
      <c r="H18" s="564"/>
      <c r="I18" s="76"/>
      <c r="J18" s="76"/>
      <c r="K18" s="76"/>
      <c r="L18" s="76"/>
    </row>
    <row r="19" spans="1:12" x14ac:dyDescent="0.45">
      <c r="A19" s="466" t="s">
        <v>1396</v>
      </c>
      <c r="B19" s="64">
        <v>4000</v>
      </c>
      <c r="C19" s="70">
        <v>5250</v>
      </c>
      <c r="D19" s="467"/>
      <c r="E19" s="467"/>
      <c r="F19" s="467"/>
      <c r="G19" s="578">
        <v>5000</v>
      </c>
      <c r="H19" s="578">
        <v>5000</v>
      </c>
      <c r="I19" s="553"/>
      <c r="J19" s="553"/>
      <c r="K19" s="553"/>
      <c r="L19" s="553"/>
    </row>
    <row r="20" spans="1:12" ht="14.65" thickBot="1" x14ac:dyDescent="0.5">
      <c r="A20" s="466" t="s">
        <v>1397</v>
      </c>
      <c r="B20" s="64">
        <v>1250</v>
      </c>
      <c r="C20" s="70">
        <v>1750</v>
      </c>
      <c r="D20" s="467"/>
      <c r="E20" s="467"/>
      <c r="F20" s="467"/>
      <c r="G20" s="579">
        <v>1500</v>
      </c>
      <c r="H20" s="579">
        <v>1500</v>
      </c>
      <c r="I20" s="553"/>
      <c r="J20" s="553"/>
      <c r="K20" s="553"/>
      <c r="L20" s="553"/>
    </row>
    <row r="21" spans="1:12" ht="14.65" thickBot="1" x14ac:dyDescent="0.5">
      <c r="A21" s="73" t="s">
        <v>1005</v>
      </c>
      <c r="B21" s="74">
        <f>SUM(B19:B20)</f>
        <v>5250</v>
      </c>
      <c r="C21" s="75">
        <f>SUM(C19:C20)</f>
        <v>7000</v>
      </c>
      <c r="D21" s="74"/>
      <c r="E21" s="74"/>
      <c r="F21" s="74"/>
      <c r="G21" s="580">
        <f>SUM(G19:G20)</f>
        <v>6500</v>
      </c>
      <c r="H21" s="580">
        <f>SUM(H19:H20)</f>
        <v>6500</v>
      </c>
      <c r="I21" s="553"/>
      <c r="J21" s="553"/>
      <c r="K21" s="553"/>
      <c r="L21" s="553"/>
    </row>
    <row r="22" spans="1:12" ht="16.149999999999999" thickTop="1" thickBot="1" x14ac:dyDescent="0.5">
      <c r="A22" s="63" t="s">
        <v>1398</v>
      </c>
      <c r="B22" s="307">
        <f>B21+B17+B14</f>
        <v>20000</v>
      </c>
      <c r="C22" s="71">
        <f>C21+C17+C14</f>
        <v>20000</v>
      </c>
      <c r="D22" s="66">
        <f>D14+D17+D21</f>
        <v>8734.18</v>
      </c>
      <c r="E22" s="66">
        <f>E14+E17+E21</f>
        <v>0</v>
      </c>
      <c r="F22" s="66">
        <f>F14+F17+F21</f>
        <v>4265.82</v>
      </c>
      <c r="G22" s="581">
        <f>G14+G17+G21</f>
        <v>20000</v>
      </c>
      <c r="H22" s="581">
        <f>H14+H17+H21</f>
        <v>20000</v>
      </c>
    </row>
    <row r="23" spans="1:12" ht="14.65" thickTop="1" x14ac:dyDescent="0.45"/>
  </sheetData>
  <mergeCells count="2">
    <mergeCell ref="A1:F1"/>
    <mergeCell ref="I5:L5"/>
  </mergeCells>
  <pageMargins left="0.7" right="0.7" top="0.75" bottom="0.75" header="0.3" footer="0.3"/>
  <pageSetup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2F2F2"/>
  </sheetPr>
  <dimension ref="A1:H41"/>
  <sheetViews>
    <sheetView workbookViewId="0">
      <pane ySplit="5" topLeftCell="A6" activePane="bottomLeft" state="frozen"/>
      <selection activeCell="A30" sqref="A30"/>
      <selection pane="bottomLeft" activeCell="A37" sqref="A37"/>
    </sheetView>
  </sheetViews>
  <sheetFormatPr defaultColWidth="8.86328125" defaultRowHeight="14.25" x14ac:dyDescent="0.45"/>
  <cols>
    <col min="1" max="1" width="44.86328125" customWidth="1"/>
    <col min="2" max="3" width="12.86328125" hidden="1" customWidth="1"/>
    <col min="4" max="4" width="27.73046875" customWidth="1"/>
    <col min="5" max="5" width="26" bestFit="1" customWidth="1"/>
    <col min="6" max="6" width="9.73046875" bestFit="1" customWidth="1"/>
    <col min="7" max="7" width="30.73046875" bestFit="1" customWidth="1"/>
    <col min="8" max="8" width="9.73046875" bestFit="1" customWidth="1"/>
  </cols>
  <sheetData>
    <row r="1" spans="1:8" ht="22.5" customHeight="1" x14ac:dyDescent="0.6">
      <c r="A1" s="1386" t="s">
        <v>1399</v>
      </c>
      <c r="B1" s="1386"/>
      <c r="C1" s="1386"/>
      <c r="D1" s="1386"/>
    </row>
    <row r="2" spans="1:8" ht="15.4" x14ac:dyDescent="0.45">
      <c r="A2" s="268" t="s">
        <v>1206</v>
      </c>
    </row>
    <row r="3" spans="1:8" ht="15.4" x14ac:dyDescent="0.45">
      <c r="A3" s="268" t="s">
        <v>1385</v>
      </c>
    </row>
    <row r="4" spans="1:8" ht="15.4" x14ac:dyDescent="0.45">
      <c r="A4" s="57"/>
    </row>
    <row r="5" spans="1:8" ht="30" x14ac:dyDescent="0.45">
      <c r="A5" s="266" t="s">
        <v>616</v>
      </c>
      <c r="B5" s="266" t="s">
        <v>637</v>
      </c>
      <c r="C5" s="266" t="s">
        <v>1006</v>
      </c>
      <c r="D5" s="1279" t="s">
        <v>601</v>
      </c>
    </row>
    <row r="6" spans="1:8" ht="15.4" x14ac:dyDescent="0.45">
      <c r="A6" s="67"/>
      <c r="B6" s="61"/>
      <c r="C6" s="61"/>
      <c r="D6" s="1280"/>
    </row>
    <row r="7" spans="1:8" x14ac:dyDescent="0.45">
      <c r="A7" s="79" t="s">
        <v>1400</v>
      </c>
      <c r="B7" s="78"/>
      <c r="C7" s="267"/>
      <c r="D7" s="1281"/>
    </row>
    <row r="8" spans="1:8" hidden="1" x14ac:dyDescent="0.45">
      <c r="A8" s="60" t="s">
        <v>1401</v>
      </c>
      <c r="B8" s="96">
        <v>800</v>
      </c>
      <c r="C8" s="96"/>
      <c r="D8" s="1282"/>
      <c r="E8" s="59"/>
      <c r="F8" s="105"/>
      <c r="G8" s="59"/>
      <c r="H8" s="105"/>
    </row>
    <row r="9" spans="1:8" hidden="1" x14ac:dyDescent="0.45">
      <c r="A9" s="60" t="s">
        <v>1402</v>
      </c>
      <c r="B9" s="96">
        <v>2500</v>
      </c>
      <c r="C9" s="96"/>
      <c r="D9" s="1282"/>
      <c r="E9" s="59"/>
      <c r="F9" s="105"/>
      <c r="G9" s="59"/>
      <c r="H9" s="105"/>
    </row>
    <row r="10" spans="1:8" hidden="1" x14ac:dyDescent="0.45">
      <c r="A10" s="60" t="s">
        <v>1403</v>
      </c>
      <c r="B10" s="96">
        <v>3500</v>
      </c>
      <c r="C10" s="96"/>
      <c r="D10" s="1282"/>
      <c r="E10" s="59"/>
      <c r="F10" s="105"/>
      <c r="G10" s="59"/>
      <c r="H10" s="59"/>
    </row>
    <row r="11" spans="1:8" hidden="1" x14ac:dyDescent="0.45">
      <c r="A11" s="60" t="s">
        <v>1404</v>
      </c>
      <c r="B11" s="96">
        <v>500</v>
      </c>
      <c r="C11" s="96"/>
      <c r="D11" s="1282"/>
      <c r="E11" s="59"/>
      <c r="F11" s="105"/>
      <c r="G11" s="59"/>
      <c r="H11" s="105"/>
    </row>
    <row r="12" spans="1:8" hidden="1" x14ac:dyDescent="0.45">
      <c r="A12" s="60" t="s">
        <v>1405</v>
      </c>
      <c r="B12" s="96">
        <v>1500</v>
      </c>
      <c r="C12" s="96"/>
      <c r="D12" s="1282"/>
      <c r="E12" s="59"/>
      <c r="F12" s="105"/>
      <c r="G12" s="59"/>
      <c r="H12" s="105"/>
    </row>
    <row r="13" spans="1:8" hidden="1" x14ac:dyDescent="0.45">
      <c r="A13" s="60" t="s">
        <v>1406</v>
      </c>
      <c r="B13" s="96">
        <v>200</v>
      </c>
      <c r="C13" s="96"/>
      <c r="D13" s="1282"/>
      <c r="E13" s="59"/>
      <c r="F13" s="105"/>
      <c r="G13" s="59"/>
      <c r="H13" s="105"/>
    </row>
    <row r="14" spans="1:8" hidden="1" x14ac:dyDescent="0.45">
      <c r="A14" s="60" t="s">
        <v>1407</v>
      </c>
      <c r="B14" s="96">
        <v>1400</v>
      </c>
      <c r="C14" s="96"/>
      <c r="D14" s="1282"/>
      <c r="E14" s="59"/>
      <c r="F14" s="105"/>
      <c r="G14" s="59"/>
      <c r="H14" s="59"/>
    </row>
    <row r="15" spans="1:8" x14ac:dyDescent="0.45">
      <c r="A15" s="60" t="s">
        <v>1408</v>
      </c>
      <c r="B15" s="96">
        <v>0</v>
      </c>
      <c r="C15" s="96"/>
      <c r="D15" s="1282">
        <v>2500</v>
      </c>
      <c r="E15" s="59"/>
      <c r="F15" s="105"/>
      <c r="G15" s="59"/>
      <c r="H15" s="59"/>
    </row>
    <row r="16" spans="1:8" x14ac:dyDescent="0.45">
      <c r="A16" s="60" t="s">
        <v>1409</v>
      </c>
      <c r="B16" s="96">
        <v>0</v>
      </c>
      <c r="C16" s="96"/>
      <c r="D16" s="1282">
        <v>4500</v>
      </c>
      <c r="E16" s="59"/>
      <c r="F16" s="105"/>
      <c r="G16" s="59"/>
      <c r="H16" s="59"/>
    </row>
    <row r="17" spans="1:8" x14ac:dyDescent="0.45">
      <c r="A17" s="60" t="s">
        <v>1410</v>
      </c>
      <c r="B17" s="96">
        <v>3000</v>
      </c>
      <c r="C17" s="96"/>
      <c r="D17" s="1282">
        <v>1500</v>
      </c>
      <c r="E17" s="59"/>
      <c r="F17" s="105"/>
      <c r="G17" s="59"/>
      <c r="H17" s="59"/>
    </row>
    <row r="18" spans="1:8" x14ac:dyDescent="0.45">
      <c r="A18" s="60" t="s">
        <v>1411</v>
      </c>
      <c r="B18" s="96"/>
      <c r="C18" s="96"/>
      <c r="D18" s="1282">
        <v>1500</v>
      </c>
      <c r="E18" s="59"/>
      <c r="F18" s="105"/>
      <c r="G18" s="59"/>
      <c r="H18" s="59"/>
    </row>
    <row r="19" spans="1:8" x14ac:dyDescent="0.45">
      <c r="A19" s="60"/>
      <c r="B19" s="96"/>
      <c r="C19" s="362"/>
      <c r="D19" s="1283"/>
      <c r="E19" s="59"/>
      <c r="F19" s="59"/>
      <c r="G19" s="59"/>
      <c r="H19" s="59"/>
    </row>
    <row r="20" spans="1:8" x14ac:dyDescent="0.45">
      <c r="A20" s="73" t="s">
        <v>1005</v>
      </c>
      <c r="B20" s="98">
        <f>SUM(B8:B19)</f>
        <v>13400</v>
      </c>
      <c r="C20" s="96"/>
      <c r="D20" s="1282">
        <f>SUM(D8:D18)</f>
        <v>10000</v>
      </c>
      <c r="E20" s="59"/>
      <c r="F20" s="105"/>
      <c r="G20" s="59"/>
      <c r="H20" s="105"/>
    </row>
    <row r="21" spans="1:8" hidden="1" x14ac:dyDescent="0.45">
      <c r="A21" s="79" t="s">
        <v>1412</v>
      </c>
      <c r="B21" s="103"/>
      <c r="C21" s="104"/>
      <c r="D21" s="1284"/>
      <c r="E21" s="59"/>
      <c r="F21" s="105"/>
      <c r="G21" s="59"/>
      <c r="H21" s="105"/>
    </row>
    <row r="22" spans="1:8" hidden="1" x14ac:dyDescent="0.45">
      <c r="A22" s="60" t="s">
        <v>1413</v>
      </c>
      <c r="B22" s="96">
        <v>0</v>
      </c>
      <c r="C22" s="96"/>
      <c r="D22" s="1282"/>
      <c r="E22" s="59"/>
      <c r="F22" s="105"/>
      <c r="G22" s="59"/>
      <c r="H22" s="59"/>
    </row>
    <row r="23" spans="1:8" hidden="1" x14ac:dyDescent="0.45">
      <c r="A23" s="60" t="s">
        <v>1414</v>
      </c>
      <c r="B23" s="96">
        <v>1800</v>
      </c>
      <c r="C23" s="96"/>
      <c r="D23" s="1282"/>
      <c r="E23" s="59"/>
      <c r="F23" s="105"/>
      <c r="G23" s="59"/>
      <c r="H23" s="105"/>
    </row>
    <row r="24" spans="1:8" hidden="1" x14ac:dyDescent="0.45">
      <c r="A24" s="60" t="s">
        <v>1415</v>
      </c>
      <c r="B24" s="96">
        <v>1400</v>
      </c>
      <c r="C24" s="96"/>
      <c r="D24" s="1282"/>
      <c r="E24" s="59"/>
      <c r="F24" s="105"/>
      <c r="G24" s="59"/>
      <c r="H24" s="105"/>
    </row>
    <row r="25" spans="1:8" hidden="1" x14ac:dyDescent="0.45">
      <c r="A25" s="60" t="s">
        <v>1416</v>
      </c>
      <c r="B25" s="96">
        <v>700</v>
      </c>
      <c r="C25" s="362"/>
      <c r="D25" s="1283"/>
    </row>
    <row r="26" spans="1:8" hidden="1" x14ac:dyDescent="0.45">
      <c r="A26" s="73" t="s">
        <v>1005</v>
      </c>
      <c r="B26" s="98">
        <f>SUM(B22:B25)</f>
        <v>3900</v>
      </c>
      <c r="C26" s="96"/>
      <c r="D26" s="1282"/>
      <c r="E26" s="59"/>
      <c r="F26" s="105"/>
    </row>
    <row r="27" spans="1:8" x14ac:dyDescent="0.45">
      <c r="A27" s="1290" t="s">
        <v>1417</v>
      </c>
      <c r="B27" s="1291"/>
      <c r="C27" s="1293"/>
      <c r="D27" s="1293"/>
      <c r="E27" s="59"/>
      <c r="F27" s="105"/>
    </row>
    <row r="28" spans="1:8" x14ac:dyDescent="0.45">
      <c r="A28" s="68" t="s">
        <v>1418</v>
      </c>
      <c r="B28" s="1288"/>
      <c r="C28" s="1288"/>
      <c r="D28" s="1294">
        <v>3000</v>
      </c>
      <c r="E28" s="59"/>
      <c r="F28" s="105"/>
    </row>
    <row r="29" spans="1:8" x14ac:dyDescent="0.45">
      <c r="A29" s="1292" t="s">
        <v>1419</v>
      </c>
      <c r="B29" s="1289"/>
      <c r="C29" s="1289"/>
      <c r="D29" s="1295">
        <v>500</v>
      </c>
      <c r="E29" s="59"/>
      <c r="F29" s="105"/>
    </row>
    <row r="30" spans="1:8" x14ac:dyDescent="0.45">
      <c r="A30" s="1292" t="s">
        <v>1213</v>
      </c>
      <c r="B30" s="1289"/>
      <c r="C30" s="1289"/>
      <c r="D30" s="1295">
        <v>500</v>
      </c>
      <c r="E30" s="59"/>
      <c r="F30" s="105"/>
    </row>
    <row r="31" spans="1:8" x14ac:dyDescent="0.45">
      <c r="A31" s="1292"/>
      <c r="B31" s="1289"/>
      <c r="C31" s="1289"/>
      <c r="D31" s="1296"/>
      <c r="E31" s="59"/>
      <c r="F31" s="105"/>
    </row>
    <row r="32" spans="1:8" x14ac:dyDescent="0.45">
      <c r="A32" s="1292" t="s">
        <v>1005</v>
      </c>
      <c r="B32" s="1289"/>
      <c r="C32" s="1297"/>
      <c r="D32" s="1296">
        <f>SUM(D28:D31)</f>
        <v>4000</v>
      </c>
      <c r="E32" s="59"/>
      <c r="F32" s="105"/>
    </row>
    <row r="33" spans="1:6" x14ac:dyDescent="0.45">
      <c r="A33" s="79" t="s">
        <v>1420</v>
      </c>
      <c r="B33" s="103"/>
      <c r="C33" s="462"/>
      <c r="D33" s="1298"/>
      <c r="E33" s="59"/>
      <c r="F33" s="105"/>
    </row>
    <row r="34" spans="1:6" x14ac:dyDescent="0.45">
      <c r="A34" s="60" t="s">
        <v>1421</v>
      </c>
      <c r="B34" s="96">
        <v>3500</v>
      </c>
      <c r="C34" s="96"/>
      <c r="D34" s="1282">
        <v>1500</v>
      </c>
    </row>
    <row r="35" spans="1:6" x14ac:dyDescent="0.45">
      <c r="A35" s="60" t="s">
        <v>1422</v>
      </c>
      <c r="B35" s="96"/>
      <c r="C35" s="96"/>
      <c r="D35" s="1282">
        <v>1500</v>
      </c>
    </row>
    <row r="36" spans="1:6" x14ac:dyDescent="0.45">
      <c r="A36" s="60" t="s">
        <v>1423</v>
      </c>
      <c r="B36" s="96"/>
      <c r="C36" s="96"/>
      <c r="D36" s="1282">
        <v>1500</v>
      </c>
    </row>
    <row r="37" spans="1:6" x14ac:dyDescent="0.45">
      <c r="A37" s="60" t="s">
        <v>1424</v>
      </c>
      <c r="B37" s="96"/>
      <c r="C37" s="96"/>
      <c r="D37" s="1282">
        <v>1500</v>
      </c>
    </row>
    <row r="38" spans="1:6" x14ac:dyDescent="0.45">
      <c r="A38" s="60"/>
      <c r="B38" s="96">
        <v>0</v>
      </c>
      <c r="C38" s="362"/>
      <c r="D38" s="1283"/>
    </row>
    <row r="39" spans="1:6" x14ac:dyDescent="0.45">
      <c r="A39" s="363" t="s">
        <v>1005</v>
      </c>
      <c r="B39" s="364">
        <f>SUM(B34:B38)</f>
        <v>3500</v>
      </c>
      <c r="C39" s="364"/>
      <c r="D39" s="1285">
        <f>SUM(D34:D38)</f>
        <v>6000</v>
      </c>
    </row>
    <row r="40" spans="1:6" x14ac:dyDescent="0.45">
      <c r="A40" s="366"/>
      <c r="B40" s="367"/>
      <c r="C40" s="170"/>
      <c r="D40" s="1286"/>
    </row>
    <row r="41" spans="1:6" ht="16.899999999999999" x14ac:dyDescent="0.5">
      <c r="A41" s="80" t="s">
        <v>1425</v>
      </c>
      <c r="B41" s="365">
        <f>SUM(B39+B26+B20)</f>
        <v>20800</v>
      </c>
      <c r="C41" s="616">
        <v>15000</v>
      </c>
      <c r="D41" s="1287">
        <f>D20+D32+D39</f>
        <v>20000</v>
      </c>
    </row>
  </sheetData>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542"/>
  <sheetViews>
    <sheetView workbookViewId="0"/>
  </sheetViews>
  <sheetFormatPr defaultColWidth="8.86328125" defaultRowHeight="14.25" x14ac:dyDescent="0.45"/>
  <sheetData>
    <row r="1" spans="1:48" x14ac:dyDescent="0.45">
      <c r="A1" s="1" t="s">
        <v>5</v>
      </c>
      <c r="B1" s="1" t="s">
        <v>0</v>
      </c>
      <c r="C1" s="1" t="s">
        <v>11</v>
      </c>
      <c r="D1" s="1" t="s">
        <v>12</v>
      </c>
      <c r="E1" s="1" t="s">
        <v>13</v>
      </c>
      <c r="F1" s="1" t="s">
        <v>14</v>
      </c>
      <c r="G1" s="1" t="s">
        <v>15</v>
      </c>
      <c r="H1" s="1" t="s">
        <v>16</v>
      </c>
      <c r="I1" s="1" t="s">
        <v>17</v>
      </c>
      <c r="J1" s="1" t="s">
        <v>18</v>
      </c>
      <c r="K1" s="1" t="s">
        <v>19</v>
      </c>
      <c r="L1" s="1" t="s">
        <v>20</v>
      </c>
      <c r="M1" s="1" t="s">
        <v>21</v>
      </c>
      <c r="N1" s="1" t="s">
        <v>22</v>
      </c>
      <c r="O1" s="1" t="s">
        <v>23</v>
      </c>
      <c r="P1" s="1" t="s">
        <v>24</v>
      </c>
      <c r="Q1" s="1" t="s">
        <v>25</v>
      </c>
      <c r="R1" s="1" t="s">
        <v>26</v>
      </c>
      <c r="S1" s="1" t="s">
        <v>27</v>
      </c>
      <c r="T1" s="1" t="s">
        <v>28</v>
      </c>
    </row>
    <row r="2" spans="1:48" x14ac:dyDescent="0.45">
      <c r="A2" t="s">
        <v>10</v>
      </c>
      <c r="B2">
        <v>1</v>
      </c>
      <c r="C2">
        <v>1000</v>
      </c>
      <c r="D2">
        <v>1</v>
      </c>
      <c r="E2" t="s">
        <v>29</v>
      </c>
      <c r="F2">
        <v>1001</v>
      </c>
      <c r="G2">
        <v>0</v>
      </c>
      <c r="H2">
        <v>0</v>
      </c>
      <c r="I2">
        <v>0</v>
      </c>
      <c r="J2">
        <v>0</v>
      </c>
      <c r="K2">
        <v>0</v>
      </c>
      <c r="L2">
        <v>0</v>
      </c>
      <c r="M2">
        <v>0</v>
      </c>
      <c r="N2">
        <v>0</v>
      </c>
      <c r="O2">
        <v>0</v>
      </c>
      <c r="P2">
        <v>0</v>
      </c>
      <c r="Q2">
        <v>0</v>
      </c>
      <c r="R2">
        <v>0</v>
      </c>
      <c r="S2">
        <v>0</v>
      </c>
      <c r="T2">
        <v>0</v>
      </c>
      <c r="U2">
        <v>0</v>
      </c>
      <c r="V2">
        <v>0</v>
      </c>
      <c r="W2">
        <v>0</v>
      </c>
      <c r="X2">
        <v>0</v>
      </c>
      <c r="Y2">
        <v>0</v>
      </c>
      <c r="Z2">
        <v>0</v>
      </c>
      <c r="AA2">
        <v>0</v>
      </c>
      <c r="AB2">
        <v>0</v>
      </c>
      <c r="AC2">
        <v>0</v>
      </c>
      <c r="AD2">
        <v>0</v>
      </c>
      <c r="AE2">
        <v>0</v>
      </c>
      <c r="AF2">
        <v>0</v>
      </c>
      <c r="AG2">
        <v>0</v>
      </c>
      <c r="AH2">
        <v>0</v>
      </c>
      <c r="AI2">
        <v>0</v>
      </c>
      <c r="AJ2">
        <v>0</v>
      </c>
      <c r="AK2">
        <v>0</v>
      </c>
      <c r="AL2">
        <v>0</v>
      </c>
      <c r="AM2">
        <v>0</v>
      </c>
      <c r="AN2">
        <v>0</v>
      </c>
      <c r="AO2">
        <v>0</v>
      </c>
      <c r="AP2">
        <v>0</v>
      </c>
      <c r="AQ2">
        <v>0</v>
      </c>
      <c r="AR2">
        <v>0</v>
      </c>
      <c r="AS2">
        <v>0</v>
      </c>
      <c r="AT2">
        <v>0</v>
      </c>
      <c r="AU2">
        <v>0</v>
      </c>
      <c r="AV2">
        <v>0</v>
      </c>
    </row>
    <row r="3" spans="1:48" x14ac:dyDescent="0.45">
      <c r="A3" t="s">
        <v>10</v>
      </c>
      <c r="B3">
        <v>1</v>
      </c>
      <c r="C3">
        <v>1001</v>
      </c>
      <c r="D3">
        <v>1</v>
      </c>
      <c r="E3" t="s">
        <v>30</v>
      </c>
      <c r="F3">
        <v>1001</v>
      </c>
      <c r="G3">
        <v>2144.25</v>
      </c>
      <c r="H3">
        <v>0</v>
      </c>
      <c r="I3">
        <v>0</v>
      </c>
      <c r="J3">
        <v>0</v>
      </c>
      <c r="K3">
        <v>0</v>
      </c>
      <c r="L3">
        <v>0</v>
      </c>
      <c r="M3">
        <v>0</v>
      </c>
      <c r="N3">
        <v>0</v>
      </c>
      <c r="O3">
        <v>0</v>
      </c>
      <c r="P3">
        <v>0</v>
      </c>
      <c r="Q3">
        <v>0</v>
      </c>
      <c r="R3">
        <v>-350</v>
      </c>
      <c r="S3">
        <v>0</v>
      </c>
      <c r="T3">
        <v>0</v>
      </c>
      <c r="U3">
        <v>1794.25</v>
      </c>
      <c r="V3">
        <v>0</v>
      </c>
      <c r="W3">
        <v>0</v>
      </c>
      <c r="X3">
        <v>0</v>
      </c>
      <c r="Y3">
        <v>0</v>
      </c>
      <c r="Z3">
        <v>0</v>
      </c>
      <c r="AA3">
        <v>0</v>
      </c>
      <c r="AB3">
        <v>0</v>
      </c>
      <c r="AC3">
        <v>0</v>
      </c>
      <c r="AD3">
        <v>0</v>
      </c>
      <c r="AE3">
        <v>0</v>
      </c>
      <c r="AF3">
        <v>0</v>
      </c>
      <c r="AG3">
        <v>0</v>
      </c>
      <c r="AH3">
        <v>0</v>
      </c>
      <c r="AI3">
        <v>1794.25</v>
      </c>
      <c r="AJ3">
        <v>0</v>
      </c>
      <c r="AK3">
        <v>0</v>
      </c>
      <c r="AL3">
        <v>0</v>
      </c>
      <c r="AM3">
        <v>0</v>
      </c>
      <c r="AN3">
        <v>0</v>
      </c>
      <c r="AO3">
        <v>0</v>
      </c>
      <c r="AP3">
        <v>0</v>
      </c>
      <c r="AQ3">
        <v>0</v>
      </c>
      <c r="AR3">
        <v>0</v>
      </c>
      <c r="AS3">
        <v>0</v>
      </c>
      <c r="AT3">
        <v>0</v>
      </c>
      <c r="AU3">
        <v>0</v>
      </c>
      <c r="AV3">
        <v>0</v>
      </c>
    </row>
    <row r="4" spans="1:48" x14ac:dyDescent="0.45">
      <c r="A4" t="s">
        <v>10</v>
      </c>
      <c r="B4">
        <v>1</v>
      </c>
      <c r="C4">
        <v>1002</v>
      </c>
      <c r="D4">
        <v>1</v>
      </c>
      <c r="E4" t="s">
        <v>31</v>
      </c>
      <c r="G4">
        <v>0</v>
      </c>
      <c r="H4">
        <v>0</v>
      </c>
      <c r="I4">
        <v>0</v>
      </c>
      <c r="J4">
        <v>0</v>
      </c>
      <c r="K4">
        <v>0</v>
      </c>
      <c r="L4">
        <v>0</v>
      </c>
      <c r="M4">
        <v>0</v>
      </c>
      <c r="N4">
        <v>0</v>
      </c>
      <c r="O4">
        <v>0</v>
      </c>
      <c r="P4">
        <v>0</v>
      </c>
      <c r="Q4">
        <v>0</v>
      </c>
      <c r="R4">
        <v>0</v>
      </c>
      <c r="S4">
        <v>0</v>
      </c>
      <c r="T4">
        <v>0</v>
      </c>
      <c r="U4">
        <v>0</v>
      </c>
      <c r="V4">
        <v>0</v>
      </c>
      <c r="W4">
        <v>0</v>
      </c>
      <c r="X4">
        <v>0</v>
      </c>
      <c r="Y4">
        <v>0</v>
      </c>
      <c r="Z4">
        <v>0</v>
      </c>
      <c r="AA4">
        <v>0</v>
      </c>
      <c r="AB4">
        <v>0</v>
      </c>
      <c r="AC4">
        <v>0</v>
      </c>
      <c r="AD4">
        <v>0</v>
      </c>
      <c r="AE4">
        <v>0</v>
      </c>
      <c r="AF4">
        <v>0</v>
      </c>
      <c r="AG4">
        <v>0</v>
      </c>
      <c r="AH4">
        <v>0</v>
      </c>
      <c r="AI4">
        <v>0</v>
      </c>
      <c r="AJ4">
        <v>0</v>
      </c>
      <c r="AK4">
        <v>0</v>
      </c>
      <c r="AL4">
        <v>0</v>
      </c>
      <c r="AM4">
        <v>0</v>
      </c>
      <c r="AN4">
        <v>0</v>
      </c>
      <c r="AO4">
        <v>0</v>
      </c>
      <c r="AP4">
        <v>0</v>
      </c>
      <c r="AQ4">
        <v>0</v>
      </c>
      <c r="AR4">
        <v>0</v>
      </c>
      <c r="AS4">
        <v>0</v>
      </c>
      <c r="AT4">
        <v>0</v>
      </c>
      <c r="AU4">
        <v>0</v>
      </c>
      <c r="AV4">
        <v>0</v>
      </c>
    </row>
    <row r="5" spans="1:48" x14ac:dyDescent="0.45">
      <c r="A5" t="s">
        <v>10</v>
      </c>
      <c r="B5">
        <v>1</v>
      </c>
      <c r="C5">
        <v>1003</v>
      </c>
      <c r="D5">
        <v>1</v>
      </c>
      <c r="E5" t="s">
        <v>32</v>
      </c>
      <c r="G5">
        <v>11788.64</v>
      </c>
      <c r="H5">
        <v>0</v>
      </c>
      <c r="I5">
        <v>-1300</v>
      </c>
      <c r="J5">
        <v>-167.75</v>
      </c>
      <c r="K5">
        <v>0</v>
      </c>
      <c r="L5">
        <v>0</v>
      </c>
      <c r="M5">
        <v>0</v>
      </c>
      <c r="N5">
        <v>0</v>
      </c>
      <c r="O5">
        <v>0</v>
      </c>
      <c r="P5">
        <v>0</v>
      </c>
      <c r="Q5">
        <v>0</v>
      </c>
      <c r="R5">
        <v>0</v>
      </c>
      <c r="S5">
        <v>844.78</v>
      </c>
      <c r="T5">
        <v>0</v>
      </c>
      <c r="U5">
        <v>11165.67</v>
      </c>
      <c r="V5">
        <v>0</v>
      </c>
      <c r="W5">
        <v>0</v>
      </c>
      <c r="X5">
        <v>-2000</v>
      </c>
      <c r="Y5">
        <v>-48</v>
      </c>
      <c r="Z5">
        <v>0</v>
      </c>
      <c r="AA5">
        <v>0</v>
      </c>
      <c r="AB5">
        <v>0</v>
      </c>
      <c r="AC5">
        <v>0</v>
      </c>
      <c r="AD5">
        <v>0</v>
      </c>
      <c r="AE5">
        <v>0</v>
      </c>
      <c r="AF5">
        <v>0</v>
      </c>
      <c r="AG5">
        <v>0</v>
      </c>
      <c r="AH5">
        <v>0</v>
      </c>
      <c r="AI5">
        <v>9117.67</v>
      </c>
      <c r="AJ5">
        <v>0</v>
      </c>
      <c r="AK5">
        <v>0</v>
      </c>
      <c r="AL5">
        <v>0</v>
      </c>
      <c r="AM5">
        <v>0</v>
      </c>
      <c r="AN5">
        <v>0</v>
      </c>
      <c r="AO5">
        <v>0</v>
      </c>
      <c r="AP5">
        <v>0</v>
      </c>
      <c r="AQ5">
        <v>0</v>
      </c>
      <c r="AR5">
        <v>0</v>
      </c>
      <c r="AS5">
        <v>0</v>
      </c>
      <c r="AT5">
        <v>0</v>
      </c>
      <c r="AU5">
        <v>0</v>
      </c>
      <c r="AV5">
        <v>0</v>
      </c>
    </row>
    <row r="6" spans="1:48" x14ac:dyDescent="0.45">
      <c r="A6" t="s">
        <v>10</v>
      </c>
      <c r="B6">
        <v>1</v>
      </c>
      <c r="C6">
        <v>1025</v>
      </c>
      <c r="D6">
        <v>1</v>
      </c>
      <c r="E6" t="s">
        <v>33</v>
      </c>
      <c r="F6">
        <v>1002</v>
      </c>
      <c r="G6">
        <v>196659.26</v>
      </c>
      <c r="H6">
        <v>-48989.33</v>
      </c>
      <c r="I6">
        <v>-26641.88</v>
      </c>
      <c r="J6">
        <v>87250.16</v>
      </c>
      <c r="K6">
        <v>28366.25</v>
      </c>
      <c r="L6">
        <v>-54682.5</v>
      </c>
      <c r="M6">
        <v>-106340.3</v>
      </c>
      <c r="N6">
        <v>26044.61</v>
      </c>
      <c r="O6">
        <v>2423419.4700000002</v>
      </c>
      <c r="P6">
        <v>-2384994.5299999998</v>
      </c>
      <c r="Q6">
        <v>-65890.259999999995</v>
      </c>
      <c r="R6">
        <v>-132488.35999999999</v>
      </c>
      <c r="S6">
        <v>91681.61</v>
      </c>
      <c r="T6">
        <v>0</v>
      </c>
      <c r="U6">
        <v>33394.199999999997</v>
      </c>
      <c r="V6">
        <v>71424.44</v>
      </c>
      <c r="W6">
        <v>-27707.63</v>
      </c>
      <c r="X6">
        <v>-9761.6</v>
      </c>
      <c r="Y6">
        <v>16271.71</v>
      </c>
      <c r="Z6">
        <v>8510.32</v>
      </c>
      <c r="AA6">
        <v>-1949.89</v>
      </c>
      <c r="AB6">
        <v>-27766.17</v>
      </c>
      <c r="AC6">
        <v>730112.71</v>
      </c>
      <c r="AD6">
        <v>-616752.22</v>
      </c>
      <c r="AE6">
        <v>-134021.23000000001</v>
      </c>
      <c r="AF6">
        <v>114533.95</v>
      </c>
      <c r="AG6">
        <v>64759.88</v>
      </c>
      <c r="AH6">
        <v>0</v>
      </c>
      <c r="AI6">
        <v>221048.47</v>
      </c>
      <c r="AJ6">
        <v>-168804.33</v>
      </c>
      <c r="AK6">
        <v>125758.53</v>
      </c>
      <c r="AL6">
        <v>-103126.54</v>
      </c>
      <c r="AM6">
        <v>457575.08</v>
      </c>
      <c r="AN6">
        <v>-401366.49</v>
      </c>
      <c r="AO6">
        <v>31753.48</v>
      </c>
      <c r="AP6">
        <v>-58192.37</v>
      </c>
      <c r="AQ6">
        <v>-140705.57999999999</v>
      </c>
      <c r="AR6">
        <v>0</v>
      </c>
      <c r="AS6">
        <v>0</v>
      </c>
      <c r="AT6">
        <v>0</v>
      </c>
      <c r="AU6">
        <v>0</v>
      </c>
      <c r="AV6">
        <v>0</v>
      </c>
    </row>
    <row r="7" spans="1:48" x14ac:dyDescent="0.45">
      <c r="A7" t="s">
        <v>10</v>
      </c>
      <c r="B7">
        <v>1</v>
      </c>
      <c r="C7">
        <v>1026</v>
      </c>
      <c r="D7">
        <v>1</v>
      </c>
      <c r="E7" t="s">
        <v>34</v>
      </c>
      <c r="G7">
        <v>1854.44</v>
      </c>
      <c r="H7">
        <v>0</v>
      </c>
      <c r="I7">
        <v>-9.9499999999999993</v>
      </c>
      <c r="J7">
        <v>0</v>
      </c>
      <c r="K7">
        <v>-9.9499999999999993</v>
      </c>
      <c r="L7">
        <v>0</v>
      </c>
      <c r="M7">
        <v>-9.9499999999999993</v>
      </c>
      <c r="N7">
        <v>0</v>
      </c>
      <c r="O7">
        <v>-9.9499999999999993</v>
      </c>
      <c r="P7">
        <v>0</v>
      </c>
      <c r="Q7">
        <v>-9.9499999999999993</v>
      </c>
      <c r="R7">
        <v>-165</v>
      </c>
      <c r="S7">
        <v>-695.39</v>
      </c>
      <c r="T7">
        <v>0</v>
      </c>
      <c r="U7">
        <v>944.3</v>
      </c>
      <c r="V7">
        <v>0</v>
      </c>
      <c r="W7">
        <v>0</v>
      </c>
      <c r="X7">
        <v>0</v>
      </c>
      <c r="Y7">
        <v>-4</v>
      </c>
      <c r="Z7">
        <v>-4</v>
      </c>
      <c r="AA7">
        <v>373.48</v>
      </c>
      <c r="AB7">
        <v>-13.95</v>
      </c>
      <c r="AC7">
        <v>-13.95</v>
      </c>
      <c r="AD7">
        <v>-13.95</v>
      </c>
      <c r="AE7">
        <v>13.95</v>
      </c>
      <c r="AF7">
        <v>0</v>
      </c>
      <c r="AG7">
        <v>0</v>
      </c>
      <c r="AH7">
        <v>0</v>
      </c>
      <c r="AI7">
        <v>1281.8800000000001</v>
      </c>
      <c r="AJ7">
        <v>-9.9499999999999993</v>
      </c>
      <c r="AK7">
        <v>0</v>
      </c>
      <c r="AL7">
        <v>-9.9499999999999993</v>
      </c>
      <c r="AM7">
        <v>0</v>
      </c>
      <c r="AN7">
        <v>-9.9499999999999993</v>
      </c>
      <c r="AO7">
        <v>0</v>
      </c>
      <c r="AP7">
        <v>0</v>
      </c>
      <c r="AQ7">
        <v>0</v>
      </c>
      <c r="AR7">
        <v>0</v>
      </c>
      <c r="AS7">
        <v>0</v>
      </c>
      <c r="AT7">
        <v>0</v>
      </c>
      <c r="AU7">
        <v>0</v>
      </c>
      <c r="AV7">
        <v>0</v>
      </c>
    </row>
    <row r="8" spans="1:48" x14ac:dyDescent="0.45">
      <c r="A8" t="s">
        <v>10</v>
      </c>
      <c r="B8">
        <v>1</v>
      </c>
      <c r="C8">
        <v>1027</v>
      </c>
      <c r="D8">
        <v>1</v>
      </c>
      <c r="E8" t="s">
        <v>35</v>
      </c>
      <c r="G8">
        <v>576.73</v>
      </c>
      <c r="H8">
        <v>-18.73</v>
      </c>
      <c r="I8">
        <v>3.79</v>
      </c>
      <c r="J8">
        <v>5.04</v>
      </c>
      <c r="K8">
        <v>5</v>
      </c>
      <c r="L8">
        <v>52.46</v>
      </c>
      <c r="M8">
        <v>0.82</v>
      </c>
      <c r="N8">
        <v>0.18</v>
      </c>
      <c r="O8">
        <v>-75.45</v>
      </c>
      <c r="P8">
        <v>39.56</v>
      </c>
      <c r="Q8">
        <v>7.95</v>
      </c>
      <c r="R8">
        <v>1.63</v>
      </c>
      <c r="S8">
        <v>-268.95</v>
      </c>
      <c r="T8">
        <v>0</v>
      </c>
      <c r="U8">
        <v>330.03</v>
      </c>
      <c r="V8">
        <v>-49.95</v>
      </c>
      <c r="W8">
        <v>-40.130000000000003</v>
      </c>
      <c r="X8">
        <v>-5.39</v>
      </c>
      <c r="Y8">
        <v>-1.37</v>
      </c>
      <c r="Z8">
        <v>0</v>
      </c>
      <c r="AA8">
        <v>162.44999999999999</v>
      </c>
      <c r="AB8">
        <v>-46.32</v>
      </c>
      <c r="AC8">
        <v>-41.58</v>
      </c>
      <c r="AD8">
        <v>68.790000000000006</v>
      </c>
      <c r="AE8">
        <v>6.1</v>
      </c>
      <c r="AF8">
        <v>107.64</v>
      </c>
      <c r="AG8">
        <v>-94.62</v>
      </c>
      <c r="AH8">
        <v>0</v>
      </c>
      <c r="AI8">
        <v>395.65</v>
      </c>
      <c r="AJ8">
        <v>26.38</v>
      </c>
      <c r="AK8">
        <v>-20.39</v>
      </c>
      <c r="AL8">
        <v>1.37</v>
      </c>
      <c r="AM8">
        <v>-25.65</v>
      </c>
      <c r="AN8">
        <v>34.950000000000003</v>
      </c>
      <c r="AO8">
        <v>20.21</v>
      </c>
      <c r="AP8">
        <v>35.299999999999997</v>
      </c>
      <c r="AQ8">
        <v>0</v>
      </c>
      <c r="AR8">
        <v>0</v>
      </c>
      <c r="AS8">
        <v>0</v>
      </c>
      <c r="AT8">
        <v>0</v>
      </c>
      <c r="AU8">
        <v>0</v>
      </c>
      <c r="AV8">
        <v>0</v>
      </c>
    </row>
    <row r="9" spans="1:48" x14ac:dyDescent="0.45">
      <c r="A9" t="s">
        <v>10</v>
      </c>
      <c r="B9">
        <v>1</v>
      </c>
      <c r="C9">
        <v>1030</v>
      </c>
      <c r="D9">
        <v>1</v>
      </c>
      <c r="E9" t="s">
        <v>36</v>
      </c>
      <c r="F9">
        <v>1001</v>
      </c>
      <c r="G9">
        <v>0</v>
      </c>
      <c r="H9">
        <v>0</v>
      </c>
      <c r="I9">
        <v>0</v>
      </c>
      <c r="J9">
        <v>0</v>
      </c>
      <c r="K9">
        <v>0</v>
      </c>
      <c r="L9">
        <v>72821.679999999993</v>
      </c>
      <c r="M9">
        <v>-72821.679999999993</v>
      </c>
      <c r="N9">
        <v>0</v>
      </c>
      <c r="O9">
        <v>0</v>
      </c>
      <c r="P9">
        <v>0</v>
      </c>
      <c r="Q9">
        <v>1035000</v>
      </c>
      <c r="R9">
        <v>-1035000</v>
      </c>
      <c r="S9">
        <v>0</v>
      </c>
      <c r="T9">
        <v>0</v>
      </c>
      <c r="U9">
        <v>0</v>
      </c>
      <c r="V9">
        <v>429000</v>
      </c>
      <c r="W9">
        <v>-429000</v>
      </c>
      <c r="X9">
        <v>0</v>
      </c>
      <c r="Y9">
        <v>0</v>
      </c>
      <c r="Z9">
        <v>0</v>
      </c>
      <c r="AA9">
        <v>2006.27</v>
      </c>
      <c r="AB9">
        <v>21161.599999999999</v>
      </c>
      <c r="AC9">
        <v>0</v>
      </c>
      <c r="AD9">
        <v>0</v>
      </c>
      <c r="AE9">
        <v>0</v>
      </c>
      <c r="AF9">
        <v>-2006.27</v>
      </c>
      <c r="AG9">
        <v>-21161.599999999999</v>
      </c>
      <c r="AH9">
        <v>0</v>
      </c>
      <c r="AI9">
        <v>0</v>
      </c>
      <c r="AJ9">
        <v>0</v>
      </c>
      <c r="AK9">
        <v>0</v>
      </c>
      <c r="AL9">
        <v>0</v>
      </c>
      <c r="AM9">
        <v>0</v>
      </c>
      <c r="AN9">
        <v>0</v>
      </c>
      <c r="AO9">
        <v>183.96</v>
      </c>
      <c r="AP9">
        <v>-183.96</v>
      </c>
      <c r="AQ9">
        <v>0</v>
      </c>
      <c r="AR9">
        <v>0</v>
      </c>
      <c r="AS9">
        <v>0</v>
      </c>
      <c r="AT9">
        <v>0</v>
      </c>
      <c r="AU9">
        <v>0</v>
      </c>
      <c r="AV9">
        <v>0</v>
      </c>
    </row>
    <row r="10" spans="1:48" x14ac:dyDescent="0.45">
      <c r="A10" t="s">
        <v>10</v>
      </c>
      <c r="B10">
        <v>1</v>
      </c>
      <c r="C10">
        <v>1031</v>
      </c>
      <c r="D10">
        <v>1</v>
      </c>
      <c r="E10" t="s">
        <v>37</v>
      </c>
      <c r="G10">
        <v>17573.22</v>
      </c>
      <c r="H10">
        <v>0</v>
      </c>
      <c r="I10">
        <v>0</v>
      </c>
      <c r="J10">
        <v>0</v>
      </c>
      <c r="K10">
        <v>800033.6</v>
      </c>
      <c r="L10">
        <v>208.32</v>
      </c>
      <c r="M10">
        <v>183.68</v>
      </c>
      <c r="N10">
        <v>-349875.37</v>
      </c>
      <c r="O10">
        <v>-119903.92</v>
      </c>
      <c r="P10">
        <v>400144.2</v>
      </c>
      <c r="Q10">
        <v>-124885.12</v>
      </c>
      <c r="R10">
        <v>-124373.4</v>
      </c>
      <c r="S10">
        <v>-299949.98</v>
      </c>
      <c r="T10">
        <v>0</v>
      </c>
      <c r="U10">
        <v>199155.23</v>
      </c>
      <c r="V10">
        <v>-179989.9</v>
      </c>
      <c r="W10">
        <v>200022.35</v>
      </c>
      <c r="X10">
        <v>-214989.92</v>
      </c>
      <c r="Y10">
        <v>742032.64</v>
      </c>
      <c r="Z10">
        <v>-229949.66</v>
      </c>
      <c r="AA10">
        <v>-199992.57</v>
      </c>
      <c r="AB10">
        <v>-149996.91</v>
      </c>
      <c r="AC10">
        <v>-159998.35999999999</v>
      </c>
      <c r="AD10">
        <v>414184.87</v>
      </c>
      <c r="AE10">
        <v>-99584.8</v>
      </c>
      <c r="AF10">
        <v>-299883.95</v>
      </c>
      <c r="AG10">
        <v>32145.89</v>
      </c>
      <c r="AH10">
        <v>0</v>
      </c>
      <c r="AI10">
        <v>53154.91</v>
      </c>
      <c r="AJ10">
        <v>0</v>
      </c>
      <c r="AK10">
        <v>-50009.95</v>
      </c>
      <c r="AL10">
        <v>-9.9499999999999993</v>
      </c>
      <c r="AM10">
        <v>-9.9499999999999993</v>
      </c>
      <c r="AN10">
        <v>-9.9499999999999993</v>
      </c>
      <c r="AO10">
        <v>-9.9499999999999993</v>
      </c>
      <c r="AP10">
        <v>-9.9499999999999993</v>
      </c>
      <c r="AQ10">
        <v>0</v>
      </c>
      <c r="AR10">
        <v>0</v>
      </c>
      <c r="AS10">
        <v>0</v>
      </c>
      <c r="AT10">
        <v>0</v>
      </c>
      <c r="AU10">
        <v>0</v>
      </c>
      <c r="AV10">
        <v>0</v>
      </c>
    </row>
    <row r="11" spans="1:48" x14ac:dyDescent="0.45">
      <c r="A11" t="s">
        <v>10</v>
      </c>
      <c r="B11">
        <v>1</v>
      </c>
      <c r="C11">
        <v>1032</v>
      </c>
      <c r="D11">
        <v>1</v>
      </c>
      <c r="E11" t="s">
        <v>38</v>
      </c>
      <c r="G11">
        <v>714796.84</v>
      </c>
      <c r="H11">
        <v>-289815.82</v>
      </c>
      <c r="I11">
        <v>-289912.56</v>
      </c>
      <c r="J11">
        <v>48.84</v>
      </c>
      <c r="K11">
        <v>1420164.8</v>
      </c>
      <c r="L11">
        <v>792.67</v>
      </c>
      <c r="M11">
        <v>-1189577.72</v>
      </c>
      <c r="N11">
        <v>120.6</v>
      </c>
      <c r="O11">
        <v>128.63999999999999</v>
      </c>
      <c r="P11">
        <v>1600763.69</v>
      </c>
      <c r="Q11">
        <v>-911372.21</v>
      </c>
      <c r="R11">
        <v>750720.35</v>
      </c>
      <c r="S11">
        <v>-586159.43999999994</v>
      </c>
      <c r="T11">
        <v>0</v>
      </c>
      <c r="U11">
        <v>1220698.68</v>
      </c>
      <c r="V11">
        <v>-656876.12</v>
      </c>
      <c r="W11">
        <v>-299004.84999999998</v>
      </c>
      <c r="X11">
        <v>112.53</v>
      </c>
      <c r="Y11">
        <v>1300316.31</v>
      </c>
      <c r="Z11">
        <v>960.64</v>
      </c>
      <c r="AA11">
        <v>-1129498.33</v>
      </c>
      <c r="AB11">
        <v>173.42</v>
      </c>
      <c r="AC11">
        <v>2150458.12</v>
      </c>
      <c r="AD11">
        <v>-998897.03</v>
      </c>
      <c r="AE11">
        <v>-816591.14</v>
      </c>
      <c r="AF11">
        <v>-545010.22</v>
      </c>
      <c r="AG11">
        <v>68181.929999999993</v>
      </c>
      <c r="AH11">
        <v>0</v>
      </c>
      <c r="AI11">
        <v>295023.94</v>
      </c>
      <c r="AJ11">
        <v>-61816.12</v>
      </c>
      <c r="AK11">
        <v>-199905.15</v>
      </c>
      <c r="AL11">
        <v>28.21</v>
      </c>
      <c r="AM11">
        <v>1300497.71</v>
      </c>
      <c r="AN11">
        <v>-1135470.3899999999</v>
      </c>
      <c r="AO11">
        <v>172.8</v>
      </c>
      <c r="AP11">
        <v>185.38</v>
      </c>
      <c r="AQ11">
        <v>0</v>
      </c>
      <c r="AR11">
        <v>0</v>
      </c>
      <c r="AS11">
        <v>0</v>
      </c>
      <c r="AT11">
        <v>0</v>
      </c>
      <c r="AU11">
        <v>0</v>
      </c>
      <c r="AV11">
        <v>0</v>
      </c>
    </row>
    <row r="12" spans="1:48" x14ac:dyDescent="0.45">
      <c r="A12" t="s">
        <v>10</v>
      </c>
      <c r="B12">
        <v>1</v>
      </c>
      <c r="C12">
        <v>1040</v>
      </c>
      <c r="D12">
        <v>1</v>
      </c>
      <c r="E12" t="s">
        <v>39</v>
      </c>
      <c r="G12">
        <v>0</v>
      </c>
      <c r="H12">
        <v>0</v>
      </c>
      <c r="I12">
        <v>0</v>
      </c>
      <c r="J12">
        <v>0</v>
      </c>
      <c r="K12">
        <v>0</v>
      </c>
      <c r="L12">
        <v>0</v>
      </c>
      <c r="M12">
        <v>0</v>
      </c>
      <c r="N12">
        <v>0</v>
      </c>
      <c r="O12">
        <v>0</v>
      </c>
      <c r="P12">
        <v>0</v>
      </c>
      <c r="Q12">
        <v>0</v>
      </c>
      <c r="R12">
        <v>0</v>
      </c>
      <c r="S12">
        <v>49956.65</v>
      </c>
      <c r="T12">
        <v>0</v>
      </c>
      <c r="U12">
        <v>49956.65</v>
      </c>
      <c r="V12">
        <v>0</v>
      </c>
      <c r="W12">
        <v>0</v>
      </c>
      <c r="X12">
        <v>0</v>
      </c>
      <c r="Y12">
        <v>0</v>
      </c>
      <c r="Z12">
        <v>0</v>
      </c>
      <c r="AA12">
        <v>0</v>
      </c>
      <c r="AB12">
        <v>0</v>
      </c>
      <c r="AC12">
        <v>0</v>
      </c>
      <c r="AD12">
        <v>0</v>
      </c>
      <c r="AE12">
        <v>-9.9499999999999993</v>
      </c>
      <c r="AF12">
        <v>0</v>
      </c>
      <c r="AG12">
        <v>-9.9499999999999993</v>
      </c>
      <c r="AH12">
        <v>0</v>
      </c>
      <c r="AI12">
        <v>49936.75</v>
      </c>
      <c r="AJ12">
        <v>0</v>
      </c>
      <c r="AK12">
        <v>-9.9499999999999993</v>
      </c>
      <c r="AL12">
        <v>0</v>
      </c>
      <c r="AM12">
        <v>-9.9499999999999993</v>
      </c>
      <c r="AN12">
        <v>0</v>
      </c>
      <c r="AO12">
        <v>23952.93</v>
      </c>
      <c r="AP12">
        <v>-2460.96</v>
      </c>
      <c r="AQ12">
        <v>0</v>
      </c>
      <c r="AR12">
        <v>0</v>
      </c>
      <c r="AS12">
        <v>0</v>
      </c>
      <c r="AT12">
        <v>0</v>
      </c>
      <c r="AU12">
        <v>0</v>
      </c>
      <c r="AV12">
        <v>0</v>
      </c>
    </row>
    <row r="13" spans="1:48" x14ac:dyDescent="0.45">
      <c r="A13" t="s">
        <v>10</v>
      </c>
      <c r="B13">
        <v>1</v>
      </c>
      <c r="C13">
        <v>1050</v>
      </c>
      <c r="D13">
        <v>1</v>
      </c>
      <c r="E13" t="s">
        <v>40</v>
      </c>
      <c r="G13">
        <v>7595.83</v>
      </c>
      <c r="H13">
        <v>0</v>
      </c>
      <c r="I13">
        <v>0</v>
      </c>
      <c r="J13">
        <v>0</v>
      </c>
      <c r="K13">
        <v>300012.65000000002</v>
      </c>
      <c r="L13">
        <v>-93077.4</v>
      </c>
      <c r="M13">
        <v>192155.57</v>
      </c>
      <c r="N13">
        <v>83.7</v>
      </c>
      <c r="O13">
        <v>89.28</v>
      </c>
      <c r="P13">
        <v>78.12</v>
      </c>
      <c r="Q13">
        <v>65.209999999999994</v>
      </c>
      <c r="R13">
        <v>90053.79</v>
      </c>
      <c r="S13">
        <v>-293731.94</v>
      </c>
      <c r="T13">
        <v>0</v>
      </c>
      <c r="U13">
        <v>203324.81</v>
      </c>
      <c r="V13">
        <v>22.96</v>
      </c>
      <c r="W13">
        <v>17.36</v>
      </c>
      <c r="X13">
        <v>17.36</v>
      </c>
      <c r="Y13">
        <v>11.76</v>
      </c>
      <c r="Z13">
        <v>15.67</v>
      </c>
      <c r="AA13">
        <v>3.3</v>
      </c>
      <c r="AB13">
        <v>3.19</v>
      </c>
      <c r="AC13">
        <v>3.63</v>
      </c>
      <c r="AD13">
        <v>2.42</v>
      </c>
      <c r="AE13">
        <v>45.14</v>
      </c>
      <c r="AF13">
        <v>-69216.36</v>
      </c>
      <c r="AG13">
        <v>50.17</v>
      </c>
      <c r="AH13">
        <v>0</v>
      </c>
      <c r="AI13">
        <v>134301.41</v>
      </c>
      <c r="AJ13">
        <v>0</v>
      </c>
      <c r="AK13">
        <v>-58339.44</v>
      </c>
      <c r="AL13">
        <v>0</v>
      </c>
      <c r="AM13">
        <v>0</v>
      </c>
      <c r="AN13">
        <v>0</v>
      </c>
      <c r="AO13">
        <v>0</v>
      </c>
      <c r="AP13">
        <v>0</v>
      </c>
      <c r="AQ13">
        <v>0</v>
      </c>
      <c r="AR13">
        <v>0</v>
      </c>
      <c r="AS13">
        <v>0</v>
      </c>
      <c r="AT13">
        <v>0</v>
      </c>
      <c r="AU13">
        <v>0</v>
      </c>
      <c r="AV13">
        <v>0</v>
      </c>
    </row>
    <row r="14" spans="1:48" x14ac:dyDescent="0.45">
      <c r="A14" t="s">
        <v>10</v>
      </c>
      <c r="B14">
        <v>1</v>
      </c>
      <c r="C14">
        <v>1075</v>
      </c>
      <c r="D14">
        <v>1</v>
      </c>
      <c r="E14" t="s">
        <v>41</v>
      </c>
      <c r="F14">
        <v>1181</v>
      </c>
      <c r="G14">
        <v>1029619.57</v>
      </c>
      <c r="H14">
        <v>838.96</v>
      </c>
      <c r="I14">
        <v>810.99</v>
      </c>
      <c r="J14">
        <v>-170529.99</v>
      </c>
      <c r="K14">
        <v>675.5</v>
      </c>
      <c r="L14">
        <v>675.68</v>
      </c>
      <c r="M14">
        <v>745.57</v>
      </c>
      <c r="N14">
        <v>326.27999999999997</v>
      </c>
      <c r="O14">
        <v>1135.2</v>
      </c>
      <c r="P14">
        <v>662.15</v>
      </c>
      <c r="Q14">
        <v>733.1</v>
      </c>
      <c r="R14">
        <v>662.15</v>
      </c>
      <c r="S14">
        <v>780.39</v>
      </c>
      <c r="T14">
        <v>0</v>
      </c>
      <c r="U14">
        <v>867135.55</v>
      </c>
      <c r="V14">
        <v>709.45</v>
      </c>
      <c r="W14">
        <v>733.1</v>
      </c>
      <c r="X14">
        <v>733.1</v>
      </c>
      <c r="Y14">
        <v>685.8</v>
      </c>
      <c r="Z14">
        <v>756.74</v>
      </c>
      <c r="AA14">
        <v>709.45</v>
      </c>
      <c r="AB14">
        <v>331.08</v>
      </c>
      <c r="AC14">
        <v>629.61</v>
      </c>
      <c r="AD14">
        <v>946.49</v>
      </c>
      <c r="AE14">
        <v>825</v>
      </c>
      <c r="AF14">
        <v>1291.32</v>
      </c>
      <c r="AG14">
        <v>1183.7</v>
      </c>
      <c r="AH14">
        <v>0</v>
      </c>
      <c r="AI14">
        <v>876670.39</v>
      </c>
      <c r="AJ14">
        <v>1040.23</v>
      </c>
      <c r="AK14">
        <v>-784470.27</v>
      </c>
      <c r="AL14">
        <v>132.1</v>
      </c>
      <c r="AM14">
        <v>119.3</v>
      </c>
      <c r="AN14">
        <v>140.61000000000001</v>
      </c>
      <c r="AO14">
        <v>127.84</v>
      </c>
      <c r="AP14">
        <v>123.57</v>
      </c>
      <c r="AQ14">
        <v>0</v>
      </c>
      <c r="AR14">
        <v>0</v>
      </c>
      <c r="AS14">
        <v>0</v>
      </c>
      <c r="AT14">
        <v>0</v>
      </c>
      <c r="AU14">
        <v>0</v>
      </c>
      <c r="AV14">
        <v>0</v>
      </c>
    </row>
    <row r="15" spans="1:48" x14ac:dyDescent="0.45">
      <c r="A15" t="s">
        <v>10</v>
      </c>
      <c r="B15">
        <v>1</v>
      </c>
      <c r="C15">
        <v>1076</v>
      </c>
      <c r="D15">
        <v>1</v>
      </c>
      <c r="E15" t="s">
        <v>42</v>
      </c>
      <c r="G15">
        <v>2717604.9</v>
      </c>
      <c r="H15">
        <v>2230.3000000000002</v>
      </c>
      <c r="I15">
        <v>2155.96</v>
      </c>
      <c r="J15">
        <v>2453.33</v>
      </c>
      <c r="K15">
        <v>2230.3000000000002</v>
      </c>
      <c r="L15">
        <v>2155.96</v>
      </c>
      <c r="M15">
        <v>2378.9899999999998</v>
      </c>
      <c r="N15">
        <v>2230.3000000000002</v>
      </c>
      <c r="O15">
        <v>2378.98</v>
      </c>
      <c r="P15">
        <v>2081.62</v>
      </c>
      <c r="Q15">
        <v>2304.64</v>
      </c>
      <c r="R15">
        <v>520.41</v>
      </c>
      <c r="S15">
        <v>-2740725.69</v>
      </c>
      <c r="T15">
        <v>0</v>
      </c>
      <c r="U15">
        <v>0</v>
      </c>
      <c r="V15">
        <v>0</v>
      </c>
      <c r="W15">
        <v>0</v>
      </c>
      <c r="X15">
        <v>0</v>
      </c>
      <c r="Y15">
        <v>0</v>
      </c>
      <c r="Z15">
        <v>0</v>
      </c>
      <c r="AA15">
        <v>0</v>
      </c>
      <c r="AB15">
        <v>0</v>
      </c>
      <c r="AC15">
        <v>0</v>
      </c>
      <c r="AD15">
        <v>0</v>
      </c>
      <c r="AE15">
        <v>0</v>
      </c>
      <c r="AF15">
        <v>0</v>
      </c>
      <c r="AG15">
        <v>0</v>
      </c>
      <c r="AH15">
        <v>0</v>
      </c>
      <c r="AI15">
        <v>0</v>
      </c>
      <c r="AJ15">
        <v>0</v>
      </c>
      <c r="AK15">
        <v>0</v>
      </c>
      <c r="AL15">
        <v>0</v>
      </c>
      <c r="AM15">
        <v>0</v>
      </c>
      <c r="AN15">
        <v>0</v>
      </c>
      <c r="AO15">
        <v>0</v>
      </c>
      <c r="AP15">
        <v>0</v>
      </c>
      <c r="AQ15">
        <v>0</v>
      </c>
      <c r="AR15">
        <v>0</v>
      </c>
      <c r="AS15">
        <v>0</v>
      </c>
      <c r="AT15">
        <v>0</v>
      </c>
      <c r="AU15">
        <v>0</v>
      </c>
      <c r="AV15">
        <v>0</v>
      </c>
    </row>
    <row r="16" spans="1:48" x14ac:dyDescent="0.45">
      <c r="A16" t="s">
        <v>10</v>
      </c>
      <c r="B16">
        <v>1</v>
      </c>
      <c r="C16">
        <v>1077</v>
      </c>
      <c r="D16">
        <v>1</v>
      </c>
      <c r="E16" t="s">
        <v>43</v>
      </c>
      <c r="G16">
        <v>477.51</v>
      </c>
      <c r="H16">
        <v>0</v>
      </c>
      <c r="I16">
        <v>0</v>
      </c>
      <c r="J16">
        <v>0</v>
      </c>
      <c r="K16">
        <v>0</v>
      </c>
      <c r="L16">
        <v>0</v>
      </c>
      <c r="M16">
        <v>0</v>
      </c>
      <c r="N16">
        <v>0</v>
      </c>
      <c r="O16">
        <v>0</v>
      </c>
      <c r="P16">
        <v>0</v>
      </c>
      <c r="Q16">
        <v>0</v>
      </c>
      <c r="R16">
        <v>0</v>
      </c>
      <c r="S16">
        <v>0</v>
      </c>
      <c r="T16">
        <v>0</v>
      </c>
      <c r="U16">
        <v>477.51</v>
      </c>
      <c r="V16">
        <v>0</v>
      </c>
      <c r="W16">
        <v>0</v>
      </c>
      <c r="X16">
        <v>0</v>
      </c>
      <c r="Y16">
        <v>0</v>
      </c>
      <c r="Z16">
        <v>0</v>
      </c>
      <c r="AA16">
        <v>0</v>
      </c>
      <c r="AB16">
        <v>0</v>
      </c>
      <c r="AC16">
        <v>0</v>
      </c>
      <c r="AD16">
        <v>0</v>
      </c>
      <c r="AE16">
        <v>0</v>
      </c>
      <c r="AF16">
        <v>0</v>
      </c>
      <c r="AG16">
        <v>0</v>
      </c>
      <c r="AH16">
        <v>0</v>
      </c>
      <c r="AI16">
        <v>477.51</v>
      </c>
      <c r="AJ16">
        <v>0</v>
      </c>
      <c r="AK16">
        <v>0</v>
      </c>
      <c r="AL16">
        <v>0</v>
      </c>
      <c r="AM16">
        <v>0</v>
      </c>
      <c r="AN16">
        <v>0</v>
      </c>
      <c r="AO16">
        <v>0</v>
      </c>
      <c r="AP16">
        <v>0</v>
      </c>
      <c r="AQ16">
        <v>0</v>
      </c>
      <c r="AR16">
        <v>0</v>
      </c>
      <c r="AS16">
        <v>0</v>
      </c>
      <c r="AT16">
        <v>0</v>
      </c>
      <c r="AU16">
        <v>0</v>
      </c>
      <c r="AV16">
        <v>0</v>
      </c>
    </row>
    <row r="17" spans="1:48" x14ac:dyDescent="0.45">
      <c r="A17" t="s">
        <v>10</v>
      </c>
      <c r="B17">
        <v>1</v>
      </c>
      <c r="C17">
        <v>1080</v>
      </c>
      <c r="D17">
        <v>1</v>
      </c>
      <c r="E17" t="s">
        <v>44</v>
      </c>
      <c r="G17">
        <v>32252.76</v>
      </c>
      <c r="H17">
        <v>8471.99</v>
      </c>
      <c r="I17">
        <v>8472</v>
      </c>
      <c r="J17">
        <v>0</v>
      </c>
      <c r="K17">
        <v>0</v>
      </c>
      <c r="L17">
        <v>-9.9499999999999993</v>
      </c>
      <c r="M17">
        <v>-25868.37</v>
      </c>
      <c r="N17">
        <v>0</v>
      </c>
      <c r="O17">
        <v>335.43</v>
      </c>
      <c r="P17">
        <v>0</v>
      </c>
      <c r="Q17">
        <v>605.61</v>
      </c>
      <c r="R17">
        <v>0</v>
      </c>
      <c r="S17">
        <v>0</v>
      </c>
      <c r="T17">
        <v>0</v>
      </c>
      <c r="U17">
        <v>24259.47</v>
      </c>
      <c r="V17">
        <v>0</v>
      </c>
      <c r="W17">
        <v>0</v>
      </c>
      <c r="X17">
        <v>0</v>
      </c>
      <c r="Y17">
        <v>-4</v>
      </c>
      <c r="Z17">
        <v>-835937.45</v>
      </c>
      <c r="AA17">
        <v>849320.9</v>
      </c>
      <c r="AB17">
        <v>-4</v>
      </c>
      <c r="AC17">
        <v>-4</v>
      </c>
      <c r="AD17">
        <v>5058.58</v>
      </c>
      <c r="AE17">
        <v>4.2</v>
      </c>
      <c r="AF17">
        <v>2006.27</v>
      </c>
      <c r="AG17">
        <v>0</v>
      </c>
      <c r="AH17">
        <v>0</v>
      </c>
      <c r="AI17">
        <v>44699.97</v>
      </c>
      <c r="AJ17">
        <v>0</v>
      </c>
      <c r="AK17">
        <v>-16411.45</v>
      </c>
      <c r="AL17">
        <v>0</v>
      </c>
      <c r="AM17">
        <v>0</v>
      </c>
      <c r="AN17">
        <v>0</v>
      </c>
      <c r="AO17">
        <v>0</v>
      </c>
      <c r="AP17">
        <v>0</v>
      </c>
      <c r="AQ17">
        <v>0</v>
      </c>
      <c r="AR17">
        <v>0</v>
      </c>
      <c r="AS17">
        <v>0</v>
      </c>
      <c r="AT17">
        <v>0</v>
      </c>
      <c r="AU17">
        <v>0</v>
      </c>
      <c r="AV17">
        <v>0</v>
      </c>
    </row>
    <row r="18" spans="1:48" x14ac:dyDescent="0.45">
      <c r="A18" t="s">
        <v>10</v>
      </c>
      <c r="B18">
        <v>1</v>
      </c>
      <c r="C18">
        <v>1082</v>
      </c>
      <c r="D18">
        <v>1</v>
      </c>
      <c r="E18" t="s">
        <v>45</v>
      </c>
      <c r="G18">
        <v>0</v>
      </c>
      <c r="H18">
        <v>0</v>
      </c>
      <c r="I18">
        <v>0</v>
      </c>
      <c r="J18">
        <v>0</v>
      </c>
      <c r="K18">
        <v>0</v>
      </c>
      <c r="L18">
        <v>0</v>
      </c>
      <c r="M18">
        <v>0</v>
      </c>
      <c r="N18">
        <v>0</v>
      </c>
      <c r="O18">
        <v>0</v>
      </c>
      <c r="P18">
        <v>0</v>
      </c>
      <c r="Q18">
        <v>0</v>
      </c>
      <c r="R18">
        <v>0</v>
      </c>
      <c r="S18">
        <v>0</v>
      </c>
      <c r="T18">
        <v>0</v>
      </c>
      <c r="U18">
        <v>0</v>
      </c>
      <c r="V18">
        <v>0</v>
      </c>
      <c r="W18">
        <v>0</v>
      </c>
      <c r="X18">
        <v>0</v>
      </c>
      <c r="Y18">
        <v>0</v>
      </c>
      <c r="Z18">
        <v>0</v>
      </c>
      <c r="AA18">
        <v>0</v>
      </c>
      <c r="AB18">
        <v>0</v>
      </c>
      <c r="AC18">
        <v>0</v>
      </c>
      <c r="AD18">
        <v>1000616.44</v>
      </c>
      <c r="AE18">
        <v>945.2</v>
      </c>
      <c r="AF18">
        <v>1479.46</v>
      </c>
      <c r="AG18">
        <v>1356.16</v>
      </c>
      <c r="AH18">
        <v>0</v>
      </c>
      <c r="AI18">
        <v>1004397.26</v>
      </c>
      <c r="AJ18">
        <v>1191.78</v>
      </c>
      <c r="AK18">
        <v>-599027.96</v>
      </c>
      <c r="AL18">
        <v>514.39</v>
      </c>
      <c r="AM18">
        <v>464.62</v>
      </c>
      <c r="AN18">
        <v>547.58000000000004</v>
      </c>
      <c r="AO18">
        <v>497.8</v>
      </c>
      <c r="AP18">
        <v>481.21</v>
      </c>
      <c r="AQ18">
        <v>0</v>
      </c>
      <c r="AR18">
        <v>0</v>
      </c>
      <c r="AS18">
        <v>0</v>
      </c>
      <c r="AT18">
        <v>0</v>
      </c>
      <c r="AU18">
        <v>0</v>
      </c>
      <c r="AV18">
        <v>0</v>
      </c>
    </row>
    <row r="19" spans="1:48" x14ac:dyDescent="0.45">
      <c r="A19" t="s">
        <v>10</v>
      </c>
      <c r="B19">
        <v>1</v>
      </c>
      <c r="C19">
        <v>1085</v>
      </c>
      <c r="D19">
        <v>1</v>
      </c>
      <c r="E19" t="s">
        <v>46</v>
      </c>
      <c r="G19">
        <v>86593.41</v>
      </c>
      <c r="H19">
        <v>13522.86</v>
      </c>
      <c r="I19">
        <v>-26973.42</v>
      </c>
      <c r="J19">
        <v>-40483.050000000003</v>
      </c>
      <c r="K19">
        <v>8.7100000000000009</v>
      </c>
      <c r="L19">
        <v>-8092.17</v>
      </c>
      <c r="M19">
        <v>5.52</v>
      </c>
      <c r="N19">
        <v>5.0199999999999996</v>
      </c>
      <c r="O19">
        <v>-24586.880000000001</v>
      </c>
      <c r="P19">
        <v>0</v>
      </c>
      <c r="Q19">
        <v>0</v>
      </c>
      <c r="R19">
        <v>0</v>
      </c>
      <c r="S19">
        <v>0</v>
      </c>
      <c r="T19">
        <v>0</v>
      </c>
      <c r="U19">
        <v>0</v>
      </c>
      <c r="V19">
        <v>0</v>
      </c>
      <c r="W19">
        <v>0</v>
      </c>
      <c r="X19">
        <v>0</v>
      </c>
      <c r="Y19">
        <v>0</v>
      </c>
      <c r="Z19">
        <v>0</v>
      </c>
      <c r="AA19">
        <v>0</v>
      </c>
      <c r="AB19">
        <v>0</v>
      </c>
      <c r="AC19">
        <v>0</v>
      </c>
      <c r="AD19">
        <v>0</v>
      </c>
      <c r="AE19">
        <v>0</v>
      </c>
      <c r="AF19">
        <v>0</v>
      </c>
      <c r="AG19">
        <v>0</v>
      </c>
      <c r="AH19">
        <v>0</v>
      </c>
      <c r="AI19">
        <v>0</v>
      </c>
      <c r="AJ19">
        <v>0</v>
      </c>
      <c r="AK19">
        <v>0</v>
      </c>
      <c r="AL19">
        <v>0</v>
      </c>
      <c r="AM19">
        <v>0</v>
      </c>
      <c r="AN19">
        <v>0</v>
      </c>
      <c r="AO19">
        <v>0</v>
      </c>
      <c r="AP19">
        <v>0</v>
      </c>
      <c r="AQ19">
        <v>0</v>
      </c>
      <c r="AR19">
        <v>0</v>
      </c>
      <c r="AS19">
        <v>0</v>
      </c>
      <c r="AT19">
        <v>0</v>
      </c>
      <c r="AU19">
        <v>0</v>
      </c>
      <c r="AV19">
        <v>0</v>
      </c>
    </row>
    <row r="20" spans="1:48" x14ac:dyDescent="0.45">
      <c r="A20" t="s">
        <v>10</v>
      </c>
      <c r="B20">
        <v>1</v>
      </c>
      <c r="C20">
        <v>1086</v>
      </c>
      <c r="D20">
        <v>1</v>
      </c>
      <c r="E20" t="s">
        <v>47</v>
      </c>
      <c r="G20">
        <v>234122.94</v>
      </c>
      <c r="H20">
        <v>36561.82</v>
      </c>
      <c r="I20">
        <v>-72928.14</v>
      </c>
      <c r="J20">
        <v>-109454.19</v>
      </c>
      <c r="K20">
        <v>23.54</v>
      </c>
      <c r="L20">
        <v>-21878.82</v>
      </c>
      <c r="M20">
        <v>14.9</v>
      </c>
      <c r="N20">
        <v>13.58</v>
      </c>
      <c r="O20">
        <v>24606.720000000001</v>
      </c>
      <c r="P20">
        <v>250056.92</v>
      </c>
      <c r="Q20">
        <v>54.68</v>
      </c>
      <c r="R20">
        <v>124485.94</v>
      </c>
      <c r="S20">
        <v>-309123.68</v>
      </c>
      <c r="T20">
        <v>0</v>
      </c>
      <c r="U20">
        <v>156556.21</v>
      </c>
      <c r="V20">
        <v>17.52</v>
      </c>
      <c r="W20">
        <v>70018.27</v>
      </c>
      <c r="X20">
        <v>-24420.87</v>
      </c>
      <c r="Y20">
        <v>250026.99</v>
      </c>
      <c r="Z20">
        <v>34.729999999999997</v>
      </c>
      <c r="AA20">
        <v>7.5</v>
      </c>
      <c r="AB20">
        <v>7.25</v>
      </c>
      <c r="AC20">
        <v>225008.97</v>
      </c>
      <c r="AD20">
        <v>-150326.20000000001</v>
      </c>
      <c r="AE20">
        <v>-135477.5</v>
      </c>
      <c r="AF20">
        <v>0</v>
      </c>
      <c r="AG20">
        <v>-162047.98000000001</v>
      </c>
      <c r="AH20">
        <v>0</v>
      </c>
      <c r="AI20">
        <v>229404.89</v>
      </c>
      <c r="AJ20">
        <v>-65405.29</v>
      </c>
      <c r="AK20">
        <v>417951.03</v>
      </c>
      <c r="AL20">
        <v>-374177.6</v>
      </c>
      <c r="AM20">
        <v>481773.07</v>
      </c>
      <c r="AN20">
        <v>-66787.62</v>
      </c>
      <c r="AO20">
        <v>-237711.34</v>
      </c>
      <c r="AP20">
        <v>-286050.44</v>
      </c>
      <c r="AQ20">
        <v>0</v>
      </c>
      <c r="AR20">
        <v>0</v>
      </c>
      <c r="AS20">
        <v>0</v>
      </c>
      <c r="AT20">
        <v>0</v>
      </c>
      <c r="AU20">
        <v>0</v>
      </c>
      <c r="AV20">
        <v>0</v>
      </c>
    </row>
    <row r="21" spans="1:48" x14ac:dyDescent="0.45">
      <c r="A21" t="s">
        <v>10</v>
      </c>
      <c r="B21">
        <v>1</v>
      </c>
      <c r="C21">
        <v>1090</v>
      </c>
      <c r="D21">
        <v>1</v>
      </c>
      <c r="E21" t="s">
        <v>48</v>
      </c>
      <c r="G21">
        <v>5000000</v>
      </c>
      <c r="H21">
        <v>-3750000</v>
      </c>
      <c r="I21">
        <v>0</v>
      </c>
      <c r="J21">
        <v>0</v>
      </c>
      <c r="K21">
        <v>0</v>
      </c>
      <c r="L21">
        <v>0</v>
      </c>
      <c r="M21">
        <v>0</v>
      </c>
      <c r="N21">
        <v>0</v>
      </c>
      <c r="O21">
        <v>0</v>
      </c>
      <c r="P21">
        <v>0</v>
      </c>
      <c r="Q21">
        <v>0</v>
      </c>
      <c r="R21">
        <v>0</v>
      </c>
      <c r="S21">
        <v>0</v>
      </c>
      <c r="T21">
        <v>0</v>
      </c>
      <c r="U21">
        <v>1250000</v>
      </c>
      <c r="V21">
        <v>0</v>
      </c>
      <c r="W21">
        <v>0</v>
      </c>
      <c r="X21">
        <v>0</v>
      </c>
      <c r="Y21">
        <v>0</v>
      </c>
      <c r="Z21">
        <v>0</v>
      </c>
      <c r="AA21">
        <v>0</v>
      </c>
      <c r="AB21">
        <v>0</v>
      </c>
      <c r="AC21">
        <v>0</v>
      </c>
      <c r="AD21">
        <v>0</v>
      </c>
      <c r="AE21">
        <v>0</v>
      </c>
      <c r="AF21">
        <v>0</v>
      </c>
      <c r="AG21">
        <v>0</v>
      </c>
      <c r="AH21">
        <v>0</v>
      </c>
      <c r="AI21">
        <v>1250000</v>
      </c>
      <c r="AJ21">
        <v>0</v>
      </c>
      <c r="AK21">
        <v>0</v>
      </c>
      <c r="AL21">
        <v>0</v>
      </c>
      <c r="AM21">
        <v>0</v>
      </c>
      <c r="AN21">
        <v>0</v>
      </c>
      <c r="AO21">
        <v>0</v>
      </c>
      <c r="AP21">
        <v>0</v>
      </c>
      <c r="AQ21">
        <v>0</v>
      </c>
      <c r="AR21">
        <v>0</v>
      </c>
      <c r="AS21">
        <v>0</v>
      </c>
      <c r="AT21">
        <v>0</v>
      </c>
      <c r="AU21">
        <v>0</v>
      </c>
      <c r="AV21">
        <v>0</v>
      </c>
    </row>
    <row r="22" spans="1:48" x14ac:dyDescent="0.45">
      <c r="A22" t="s">
        <v>10</v>
      </c>
      <c r="B22">
        <v>1</v>
      </c>
      <c r="C22">
        <v>1091</v>
      </c>
      <c r="D22">
        <v>1</v>
      </c>
      <c r="E22" t="s">
        <v>49</v>
      </c>
      <c r="G22">
        <v>39352.92</v>
      </c>
      <c r="H22">
        <v>-37185.730000000003</v>
      </c>
      <c r="I22">
        <v>42769.04</v>
      </c>
      <c r="J22">
        <v>21361.83</v>
      </c>
      <c r="K22">
        <v>29961.41</v>
      </c>
      <c r="L22">
        <v>7939.39</v>
      </c>
      <c r="M22">
        <v>-22663.46</v>
      </c>
      <c r="N22">
        <v>50871.98</v>
      </c>
      <c r="O22">
        <v>-3211.41</v>
      </c>
      <c r="P22">
        <v>16322.75</v>
      </c>
      <c r="Q22">
        <v>44682.23</v>
      </c>
      <c r="R22">
        <v>-7120.39</v>
      </c>
      <c r="S22">
        <v>49303.34</v>
      </c>
      <c r="T22">
        <v>0</v>
      </c>
      <c r="U22">
        <v>232383.9</v>
      </c>
      <c r="V22">
        <v>4493.2</v>
      </c>
      <c r="W22">
        <v>-14946.16</v>
      </c>
      <c r="X22">
        <v>7650.8</v>
      </c>
      <c r="Y22">
        <v>15314.88</v>
      </c>
      <c r="Z22">
        <v>23829.71</v>
      </c>
      <c r="AA22">
        <v>5581.69</v>
      </c>
      <c r="AB22">
        <v>84741.91</v>
      </c>
      <c r="AC22">
        <v>-17923.2</v>
      </c>
      <c r="AD22">
        <v>-29217.01</v>
      </c>
      <c r="AE22">
        <v>25014.63</v>
      </c>
      <c r="AF22">
        <v>-16647.400000000001</v>
      </c>
      <c r="AG22">
        <v>-14008.91</v>
      </c>
      <c r="AH22">
        <v>0</v>
      </c>
      <c r="AI22">
        <v>306268.03999999998</v>
      </c>
      <c r="AJ22">
        <v>21551.03</v>
      </c>
      <c r="AK22">
        <v>8360.67</v>
      </c>
      <c r="AL22">
        <v>-3772.83</v>
      </c>
      <c r="AM22">
        <v>16624.91</v>
      </c>
      <c r="AN22">
        <v>-99310.78</v>
      </c>
      <c r="AO22">
        <v>-25232.83</v>
      </c>
      <c r="AP22">
        <v>0</v>
      </c>
      <c r="AQ22">
        <v>0</v>
      </c>
      <c r="AR22">
        <v>0</v>
      </c>
      <c r="AS22">
        <v>0</v>
      </c>
      <c r="AT22">
        <v>0</v>
      </c>
      <c r="AU22">
        <v>0</v>
      </c>
      <c r="AV22">
        <v>0</v>
      </c>
    </row>
    <row r="23" spans="1:48" x14ac:dyDescent="0.45">
      <c r="A23" t="s">
        <v>10</v>
      </c>
      <c r="B23">
        <v>1</v>
      </c>
      <c r="C23">
        <v>1092</v>
      </c>
      <c r="D23">
        <v>1</v>
      </c>
      <c r="E23" t="s">
        <v>50</v>
      </c>
      <c r="G23">
        <v>0</v>
      </c>
      <c r="H23">
        <v>3750000</v>
      </c>
      <c r="I23">
        <v>0</v>
      </c>
      <c r="J23">
        <v>0</v>
      </c>
      <c r="K23">
        <v>0</v>
      </c>
      <c r="L23">
        <v>0</v>
      </c>
      <c r="M23">
        <v>0</v>
      </c>
      <c r="N23">
        <v>0</v>
      </c>
      <c r="O23">
        <v>0</v>
      </c>
      <c r="P23">
        <v>0</v>
      </c>
      <c r="Q23">
        <v>0</v>
      </c>
      <c r="R23">
        <v>0</v>
      </c>
      <c r="S23">
        <v>0</v>
      </c>
      <c r="T23">
        <v>0</v>
      </c>
      <c r="U23">
        <v>3750000</v>
      </c>
      <c r="V23">
        <v>0</v>
      </c>
      <c r="W23">
        <v>0</v>
      </c>
      <c r="X23">
        <v>0</v>
      </c>
      <c r="Y23">
        <v>0</v>
      </c>
      <c r="Z23">
        <v>0</v>
      </c>
      <c r="AA23">
        <v>0</v>
      </c>
      <c r="AB23">
        <v>0</v>
      </c>
      <c r="AC23">
        <v>0</v>
      </c>
      <c r="AD23">
        <v>0</v>
      </c>
      <c r="AE23">
        <v>0</v>
      </c>
      <c r="AF23">
        <v>0</v>
      </c>
      <c r="AG23">
        <v>0</v>
      </c>
      <c r="AH23">
        <v>0</v>
      </c>
      <c r="AI23">
        <v>3750000</v>
      </c>
      <c r="AJ23">
        <v>0</v>
      </c>
      <c r="AK23">
        <v>0</v>
      </c>
      <c r="AL23">
        <v>0</v>
      </c>
      <c r="AM23">
        <v>0</v>
      </c>
      <c r="AN23">
        <v>0</v>
      </c>
      <c r="AO23">
        <v>0</v>
      </c>
      <c r="AP23">
        <v>0</v>
      </c>
      <c r="AQ23">
        <v>0</v>
      </c>
      <c r="AR23">
        <v>0</v>
      </c>
      <c r="AS23">
        <v>0</v>
      </c>
      <c r="AT23">
        <v>0</v>
      </c>
      <c r="AU23">
        <v>0</v>
      </c>
      <c r="AV23">
        <v>0</v>
      </c>
    </row>
    <row r="24" spans="1:48" x14ac:dyDescent="0.45">
      <c r="A24" t="s">
        <v>10</v>
      </c>
      <c r="B24">
        <v>1</v>
      </c>
      <c r="C24">
        <v>1093</v>
      </c>
      <c r="D24">
        <v>1</v>
      </c>
      <c r="E24" t="s">
        <v>51</v>
      </c>
      <c r="G24">
        <v>0</v>
      </c>
      <c r="H24">
        <v>60412.04</v>
      </c>
      <c r="I24">
        <v>27513.43</v>
      </c>
      <c r="J24">
        <v>21650.82</v>
      </c>
      <c r="K24">
        <v>31160.79</v>
      </c>
      <c r="L24">
        <v>22038.11</v>
      </c>
      <c r="M24">
        <v>-8724.41</v>
      </c>
      <c r="N24">
        <v>10480.23</v>
      </c>
      <c r="O24">
        <v>18413.29</v>
      </c>
      <c r="P24">
        <v>29502.47</v>
      </c>
      <c r="Q24">
        <v>5981.09</v>
      </c>
      <c r="R24">
        <v>17409.87</v>
      </c>
      <c r="S24">
        <v>-14717.61</v>
      </c>
      <c r="T24">
        <v>0</v>
      </c>
      <c r="U24">
        <v>221120.12</v>
      </c>
      <c r="V24">
        <v>325.51</v>
      </c>
      <c r="W24">
        <v>-145102.1</v>
      </c>
      <c r="X24">
        <v>161739.04999999999</v>
      </c>
      <c r="Y24">
        <v>6217.6</v>
      </c>
      <c r="Z24">
        <v>14952.59</v>
      </c>
      <c r="AA24">
        <v>10451.35</v>
      </c>
      <c r="AB24">
        <v>-5733.58</v>
      </c>
      <c r="AC24">
        <v>12282.22</v>
      </c>
      <c r="AD24">
        <v>-9664.7900000000009</v>
      </c>
      <c r="AE24">
        <v>5987.98</v>
      </c>
      <c r="AF24">
        <v>7918.24</v>
      </c>
      <c r="AG24">
        <v>11248.11</v>
      </c>
      <c r="AH24">
        <v>0</v>
      </c>
      <c r="AI24">
        <v>291742.3</v>
      </c>
      <c r="AJ24">
        <v>-3505.49</v>
      </c>
      <c r="AK24">
        <v>19370.810000000001</v>
      </c>
      <c r="AL24">
        <v>-35933.15</v>
      </c>
      <c r="AM24">
        <v>47709.67</v>
      </c>
      <c r="AN24">
        <v>-60818.76</v>
      </c>
      <c r="AO24">
        <v>731.91</v>
      </c>
      <c r="AP24">
        <v>0</v>
      </c>
      <c r="AQ24">
        <v>0</v>
      </c>
      <c r="AR24">
        <v>0</v>
      </c>
      <c r="AS24">
        <v>0</v>
      </c>
      <c r="AT24">
        <v>0</v>
      </c>
      <c r="AU24">
        <v>0</v>
      </c>
      <c r="AV24">
        <v>0</v>
      </c>
    </row>
    <row r="25" spans="1:48" x14ac:dyDescent="0.45">
      <c r="A25" t="s">
        <v>10</v>
      </c>
      <c r="B25">
        <v>1</v>
      </c>
      <c r="C25">
        <v>1094</v>
      </c>
      <c r="D25">
        <v>1</v>
      </c>
      <c r="E25" t="s">
        <v>52</v>
      </c>
      <c r="G25">
        <v>0</v>
      </c>
      <c r="H25">
        <v>0</v>
      </c>
      <c r="I25">
        <v>0</v>
      </c>
      <c r="J25">
        <v>0</v>
      </c>
      <c r="K25">
        <v>0</v>
      </c>
      <c r="L25">
        <v>0</v>
      </c>
      <c r="M25">
        <v>0</v>
      </c>
      <c r="N25">
        <v>0</v>
      </c>
      <c r="O25">
        <v>0</v>
      </c>
      <c r="P25">
        <v>0</v>
      </c>
      <c r="Q25">
        <v>0</v>
      </c>
      <c r="R25">
        <v>0</v>
      </c>
      <c r="S25">
        <v>1500000</v>
      </c>
      <c r="T25">
        <v>0</v>
      </c>
      <c r="U25">
        <v>1500000</v>
      </c>
      <c r="V25">
        <v>0</v>
      </c>
      <c r="W25">
        <v>0</v>
      </c>
      <c r="X25">
        <v>0</v>
      </c>
      <c r="Y25">
        <v>0</v>
      </c>
      <c r="Z25">
        <v>0</v>
      </c>
      <c r="AA25">
        <v>0</v>
      </c>
      <c r="AB25">
        <v>0</v>
      </c>
      <c r="AC25">
        <v>0</v>
      </c>
      <c r="AD25">
        <v>0</v>
      </c>
      <c r="AE25">
        <v>0</v>
      </c>
      <c r="AF25">
        <v>0</v>
      </c>
      <c r="AG25">
        <v>0</v>
      </c>
      <c r="AH25">
        <v>0</v>
      </c>
      <c r="AI25">
        <v>1500000</v>
      </c>
      <c r="AJ25">
        <v>0</v>
      </c>
      <c r="AK25">
        <v>0</v>
      </c>
      <c r="AL25">
        <v>0</v>
      </c>
      <c r="AM25">
        <v>0</v>
      </c>
      <c r="AN25">
        <v>0</v>
      </c>
      <c r="AO25">
        <v>0</v>
      </c>
      <c r="AP25">
        <v>0</v>
      </c>
      <c r="AQ25">
        <v>0</v>
      </c>
      <c r="AR25">
        <v>0</v>
      </c>
      <c r="AS25">
        <v>0</v>
      </c>
      <c r="AT25">
        <v>0</v>
      </c>
      <c r="AU25">
        <v>0</v>
      </c>
      <c r="AV25">
        <v>0</v>
      </c>
    </row>
    <row r="26" spans="1:48" x14ac:dyDescent="0.45">
      <c r="A26" t="s">
        <v>10</v>
      </c>
      <c r="B26">
        <v>1</v>
      </c>
      <c r="C26">
        <v>1095</v>
      </c>
      <c r="D26">
        <v>1</v>
      </c>
      <c r="E26" t="s">
        <v>53</v>
      </c>
      <c r="G26">
        <v>0</v>
      </c>
      <c r="H26">
        <v>0</v>
      </c>
      <c r="I26">
        <v>0</v>
      </c>
      <c r="J26">
        <v>0</v>
      </c>
      <c r="K26">
        <v>0</v>
      </c>
      <c r="L26">
        <v>0</v>
      </c>
      <c r="M26">
        <v>0</v>
      </c>
      <c r="N26">
        <v>0</v>
      </c>
      <c r="O26">
        <v>0</v>
      </c>
      <c r="P26">
        <v>0</v>
      </c>
      <c r="Q26">
        <v>0</v>
      </c>
      <c r="R26">
        <v>0</v>
      </c>
      <c r="S26">
        <v>20526</v>
      </c>
      <c r="T26">
        <v>0</v>
      </c>
      <c r="U26">
        <v>20526</v>
      </c>
      <c r="V26">
        <v>-2321</v>
      </c>
      <c r="W26">
        <v>-25268</v>
      </c>
      <c r="X26">
        <v>691</v>
      </c>
      <c r="Y26">
        <v>28749</v>
      </c>
      <c r="Z26">
        <v>49535</v>
      </c>
      <c r="AA26">
        <v>-6569</v>
      </c>
      <c r="AB26">
        <v>5619</v>
      </c>
      <c r="AC26">
        <v>-15402</v>
      </c>
      <c r="AD26">
        <v>-20823</v>
      </c>
      <c r="AE26">
        <v>-6365</v>
      </c>
      <c r="AF26">
        <v>22259</v>
      </c>
      <c r="AG26">
        <v>28593</v>
      </c>
      <c r="AH26">
        <v>0</v>
      </c>
      <c r="AI26">
        <v>79224</v>
      </c>
      <c r="AJ26">
        <v>31429</v>
      </c>
      <c r="AK26">
        <v>26357</v>
      </c>
      <c r="AL26">
        <v>11194</v>
      </c>
      <c r="AM26">
        <v>-24728</v>
      </c>
      <c r="AN26">
        <v>-62237</v>
      </c>
      <c r="AO26">
        <v>44405</v>
      </c>
      <c r="AP26">
        <v>-76067</v>
      </c>
      <c r="AQ26">
        <v>0</v>
      </c>
      <c r="AR26">
        <v>0</v>
      </c>
      <c r="AS26">
        <v>0</v>
      </c>
      <c r="AT26">
        <v>0</v>
      </c>
      <c r="AU26">
        <v>0</v>
      </c>
      <c r="AV26">
        <v>0</v>
      </c>
    </row>
    <row r="27" spans="1:48" x14ac:dyDescent="0.45">
      <c r="A27" t="s">
        <v>10</v>
      </c>
      <c r="B27">
        <v>1</v>
      </c>
      <c r="C27">
        <v>1096</v>
      </c>
      <c r="D27">
        <v>1</v>
      </c>
      <c r="E27" t="s">
        <v>54</v>
      </c>
      <c r="G27">
        <v>0</v>
      </c>
      <c r="H27">
        <v>0</v>
      </c>
      <c r="I27">
        <v>0</v>
      </c>
      <c r="J27">
        <v>0</v>
      </c>
      <c r="K27">
        <v>0</v>
      </c>
      <c r="L27">
        <v>0</v>
      </c>
      <c r="M27">
        <v>0</v>
      </c>
      <c r="N27">
        <v>0</v>
      </c>
      <c r="O27">
        <v>0</v>
      </c>
      <c r="P27">
        <v>0</v>
      </c>
      <c r="Q27">
        <v>0</v>
      </c>
      <c r="R27">
        <v>0</v>
      </c>
      <c r="S27">
        <v>1500000</v>
      </c>
      <c r="T27">
        <v>0</v>
      </c>
      <c r="U27">
        <v>1500000</v>
      </c>
      <c r="V27">
        <v>0</v>
      </c>
      <c r="W27">
        <v>0</v>
      </c>
      <c r="X27">
        <v>0</v>
      </c>
      <c r="Y27">
        <v>0</v>
      </c>
      <c r="Z27">
        <v>0</v>
      </c>
      <c r="AA27">
        <v>0</v>
      </c>
      <c r="AB27">
        <v>0</v>
      </c>
      <c r="AC27">
        <v>0</v>
      </c>
      <c r="AD27">
        <v>0</v>
      </c>
      <c r="AE27">
        <v>0</v>
      </c>
      <c r="AF27">
        <v>0</v>
      </c>
      <c r="AG27">
        <v>0</v>
      </c>
      <c r="AH27">
        <v>0</v>
      </c>
      <c r="AI27">
        <v>1500000</v>
      </c>
      <c r="AJ27">
        <v>0</v>
      </c>
      <c r="AK27">
        <v>0</v>
      </c>
      <c r="AL27">
        <v>0</v>
      </c>
      <c r="AM27">
        <v>0</v>
      </c>
      <c r="AN27">
        <v>0</v>
      </c>
      <c r="AO27">
        <v>0</v>
      </c>
      <c r="AP27">
        <v>0</v>
      </c>
      <c r="AQ27">
        <v>0</v>
      </c>
      <c r="AR27">
        <v>0</v>
      </c>
      <c r="AS27">
        <v>0</v>
      </c>
      <c r="AT27">
        <v>0</v>
      </c>
      <c r="AU27">
        <v>0</v>
      </c>
      <c r="AV27">
        <v>0</v>
      </c>
    </row>
    <row r="28" spans="1:48" x14ac:dyDescent="0.45">
      <c r="A28" t="s">
        <v>10</v>
      </c>
      <c r="B28">
        <v>1</v>
      </c>
      <c r="C28">
        <v>1097</v>
      </c>
      <c r="D28">
        <v>1</v>
      </c>
      <c r="E28" t="s">
        <v>55</v>
      </c>
      <c r="G28">
        <v>0</v>
      </c>
      <c r="H28">
        <v>0</v>
      </c>
      <c r="I28">
        <v>0</v>
      </c>
      <c r="J28">
        <v>0</v>
      </c>
      <c r="K28">
        <v>0</v>
      </c>
      <c r="L28">
        <v>0</v>
      </c>
      <c r="M28">
        <v>0</v>
      </c>
      <c r="N28">
        <v>0</v>
      </c>
      <c r="O28">
        <v>0</v>
      </c>
      <c r="P28">
        <v>0</v>
      </c>
      <c r="Q28">
        <v>0</v>
      </c>
      <c r="R28">
        <v>0</v>
      </c>
      <c r="S28">
        <v>-6950</v>
      </c>
      <c r="T28">
        <v>0</v>
      </c>
      <c r="U28">
        <v>-6950</v>
      </c>
      <c r="V28">
        <v>-15234</v>
      </c>
      <c r="W28">
        <v>-29080</v>
      </c>
      <c r="X28">
        <v>16066</v>
      </c>
      <c r="Y28">
        <v>-18053</v>
      </c>
      <c r="Z28">
        <v>21500</v>
      </c>
      <c r="AA28">
        <v>11060</v>
      </c>
      <c r="AB28">
        <v>-2681</v>
      </c>
      <c r="AC28">
        <v>-12653</v>
      </c>
      <c r="AD28">
        <v>868</v>
      </c>
      <c r="AE28">
        <v>9198</v>
      </c>
      <c r="AF28">
        <v>-13188</v>
      </c>
      <c r="AG28">
        <v>10819</v>
      </c>
      <c r="AH28">
        <v>0</v>
      </c>
      <c r="AI28">
        <v>-28328</v>
      </c>
      <c r="AJ28">
        <v>10091</v>
      </c>
      <c r="AK28">
        <v>-13617</v>
      </c>
      <c r="AL28">
        <v>9689</v>
      </c>
      <c r="AM28">
        <v>-13489</v>
      </c>
      <c r="AN28">
        <v>-12214</v>
      </c>
      <c r="AO28">
        <v>10703</v>
      </c>
      <c r="AP28">
        <v>20770</v>
      </c>
      <c r="AQ28">
        <v>0</v>
      </c>
      <c r="AR28">
        <v>0</v>
      </c>
      <c r="AS28">
        <v>0</v>
      </c>
      <c r="AT28">
        <v>0</v>
      </c>
      <c r="AU28">
        <v>0</v>
      </c>
      <c r="AV28">
        <v>0</v>
      </c>
    </row>
    <row r="29" spans="1:48" x14ac:dyDescent="0.45">
      <c r="A29" t="s">
        <v>10</v>
      </c>
      <c r="B29">
        <v>1</v>
      </c>
      <c r="C29">
        <v>1100</v>
      </c>
      <c r="D29">
        <v>1</v>
      </c>
      <c r="E29" t="s">
        <v>56</v>
      </c>
      <c r="F29">
        <v>1243</v>
      </c>
      <c r="G29">
        <v>155080.60999999999</v>
      </c>
      <c r="H29">
        <v>-123275.48</v>
      </c>
      <c r="I29">
        <v>10696.5</v>
      </c>
      <c r="J29">
        <v>-3011.79</v>
      </c>
      <c r="K29">
        <v>112500.19</v>
      </c>
      <c r="L29">
        <v>-79657.22</v>
      </c>
      <c r="M29">
        <v>-34782.14</v>
      </c>
      <c r="N29">
        <v>-7428.04</v>
      </c>
      <c r="O29">
        <v>164974.54</v>
      </c>
      <c r="P29">
        <v>11140.75</v>
      </c>
      <c r="Q29">
        <v>-48906.75</v>
      </c>
      <c r="R29">
        <v>12246.37</v>
      </c>
      <c r="S29">
        <v>170946.19</v>
      </c>
      <c r="T29">
        <v>0</v>
      </c>
      <c r="U29">
        <v>340523.73</v>
      </c>
      <c r="V29">
        <v>-327220.38</v>
      </c>
      <c r="W29">
        <v>-6145.98</v>
      </c>
      <c r="X29">
        <v>-2826.69</v>
      </c>
      <c r="Y29">
        <v>48058.89</v>
      </c>
      <c r="Z29">
        <v>-4669.58</v>
      </c>
      <c r="AA29">
        <v>34039.620000000003</v>
      </c>
      <c r="AB29">
        <v>-3775.76</v>
      </c>
      <c r="AC29">
        <v>150603.29</v>
      </c>
      <c r="AD29">
        <v>3415.01</v>
      </c>
      <c r="AE29">
        <v>-6213.71</v>
      </c>
      <c r="AF29">
        <v>-24320.35</v>
      </c>
      <c r="AG29">
        <v>-168946.74</v>
      </c>
      <c r="AH29">
        <v>0</v>
      </c>
      <c r="AI29">
        <v>32521.35</v>
      </c>
      <c r="AJ29">
        <v>-1385.03</v>
      </c>
      <c r="AK29">
        <v>-7911.98</v>
      </c>
      <c r="AL29">
        <v>-6774.6</v>
      </c>
      <c r="AM29">
        <v>76875.460000000006</v>
      </c>
      <c r="AN29">
        <v>-4818.13</v>
      </c>
      <c r="AO29">
        <v>-26314.75</v>
      </c>
      <c r="AP29">
        <v>56214.71</v>
      </c>
      <c r="AQ29">
        <v>0</v>
      </c>
      <c r="AR29">
        <v>0</v>
      </c>
      <c r="AS29">
        <v>0</v>
      </c>
      <c r="AT29">
        <v>0</v>
      </c>
      <c r="AU29">
        <v>0</v>
      </c>
      <c r="AV29">
        <v>0</v>
      </c>
    </row>
    <row r="30" spans="1:48" x14ac:dyDescent="0.45">
      <c r="A30" t="s">
        <v>10</v>
      </c>
      <c r="B30">
        <v>1</v>
      </c>
      <c r="C30">
        <v>1101</v>
      </c>
      <c r="D30">
        <v>1</v>
      </c>
      <c r="E30" t="s">
        <v>57</v>
      </c>
      <c r="F30">
        <v>1243</v>
      </c>
      <c r="G30">
        <v>-1526.82</v>
      </c>
      <c r="H30">
        <v>-130</v>
      </c>
      <c r="I30">
        <v>73.930000000000007</v>
      </c>
      <c r="J30">
        <v>65</v>
      </c>
      <c r="K30">
        <v>-131466.6</v>
      </c>
      <c r="L30">
        <v>-379.66</v>
      </c>
      <c r="M30">
        <v>-325</v>
      </c>
      <c r="N30">
        <v>-606.54</v>
      </c>
      <c r="O30">
        <v>941693.25</v>
      </c>
      <c r="P30">
        <v>1652.33</v>
      </c>
      <c r="Q30">
        <v>-751430</v>
      </c>
      <c r="R30">
        <v>-34908.53</v>
      </c>
      <c r="S30">
        <v>130</v>
      </c>
      <c r="T30">
        <v>0</v>
      </c>
      <c r="U30">
        <v>22841.360000000001</v>
      </c>
      <c r="V30">
        <v>-130</v>
      </c>
      <c r="W30">
        <v>-65</v>
      </c>
      <c r="X30">
        <v>-1170</v>
      </c>
      <c r="Y30">
        <v>-71233</v>
      </c>
      <c r="Z30">
        <v>-679</v>
      </c>
      <c r="AA30">
        <v>-1311.5</v>
      </c>
      <c r="AB30">
        <v>-713.5</v>
      </c>
      <c r="AC30">
        <v>213981</v>
      </c>
      <c r="AD30">
        <v>-3092.5</v>
      </c>
      <c r="AE30">
        <v>326.5</v>
      </c>
      <c r="AF30">
        <v>-10466.69</v>
      </c>
      <c r="AG30">
        <v>-130883</v>
      </c>
      <c r="AH30">
        <v>0</v>
      </c>
      <c r="AI30">
        <v>17404.669999999998</v>
      </c>
      <c r="AJ30">
        <v>-59</v>
      </c>
      <c r="AK30">
        <v>-175</v>
      </c>
      <c r="AL30">
        <v>-571</v>
      </c>
      <c r="AM30">
        <v>-41192.5</v>
      </c>
      <c r="AN30">
        <v>-6219.5</v>
      </c>
      <c r="AO30">
        <v>-692</v>
      </c>
      <c r="AP30">
        <v>-2586</v>
      </c>
      <c r="AQ30">
        <v>0</v>
      </c>
      <c r="AR30">
        <v>0</v>
      </c>
      <c r="AS30">
        <v>0</v>
      </c>
      <c r="AT30">
        <v>0</v>
      </c>
      <c r="AU30">
        <v>0</v>
      </c>
      <c r="AV30">
        <v>0</v>
      </c>
    </row>
    <row r="31" spans="1:48" x14ac:dyDescent="0.45">
      <c r="A31" t="s">
        <v>10</v>
      </c>
      <c r="B31">
        <v>1</v>
      </c>
      <c r="C31">
        <v>1102</v>
      </c>
      <c r="D31">
        <v>1</v>
      </c>
      <c r="E31" t="s">
        <v>58</v>
      </c>
      <c r="F31">
        <v>1243</v>
      </c>
      <c r="G31">
        <v>0</v>
      </c>
      <c r="H31">
        <v>0</v>
      </c>
      <c r="I31">
        <v>0</v>
      </c>
      <c r="J31">
        <v>0</v>
      </c>
      <c r="K31">
        <v>0</v>
      </c>
      <c r="L31">
        <v>0</v>
      </c>
      <c r="M31">
        <v>0</v>
      </c>
      <c r="N31">
        <v>0</v>
      </c>
      <c r="O31">
        <v>0</v>
      </c>
      <c r="P31">
        <v>0</v>
      </c>
      <c r="Q31">
        <v>0</v>
      </c>
      <c r="R31">
        <v>0</v>
      </c>
      <c r="S31">
        <v>0</v>
      </c>
      <c r="T31">
        <v>0</v>
      </c>
      <c r="U31">
        <v>0</v>
      </c>
      <c r="V31">
        <v>0</v>
      </c>
      <c r="W31">
        <v>0</v>
      </c>
      <c r="X31">
        <v>0</v>
      </c>
      <c r="Y31">
        <v>0</v>
      </c>
      <c r="Z31">
        <v>0</v>
      </c>
      <c r="AA31">
        <v>0</v>
      </c>
      <c r="AB31">
        <v>0</v>
      </c>
      <c r="AC31">
        <v>0</v>
      </c>
      <c r="AD31">
        <v>0</v>
      </c>
      <c r="AE31">
        <v>0</v>
      </c>
      <c r="AF31">
        <v>0</v>
      </c>
      <c r="AG31">
        <v>0</v>
      </c>
      <c r="AH31">
        <v>0</v>
      </c>
      <c r="AI31">
        <v>0</v>
      </c>
      <c r="AJ31">
        <v>0</v>
      </c>
      <c r="AK31">
        <v>0</v>
      </c>
      <c r="AL31">
        <v>0</v>
      </c>
      <c r="AM31">
        <v>0</v>
      </c>
      <c r="AN31">
        <v>0</v>
      </c>
      <c r="AO31">
        <v>0</v>
      </c>
      <c r="AP31">
        <v>0</v>
      </c>
      <c r="AQ31">
        <v>0</v>
      </c>
      <c r="AR31">
        <v>0</v>
      </c>
      <c r="AS31">
        <v>0</v>
      </c>
      <c r="AT31">
        <v>0</v>
      </c>
      <c r="AU31">
        <v>0</v>
      </c>
      <c r="AV31">
        <v>0</v>
      </c>
    </row>
    <row r="32" spans="1:48" x14ac:dyDescent="0.45">
      <c r="A32" t="s">
        <v>10</v>
      </c>
      <c r="B32">
        <v>1</v>
      </c>
      <c r="C32">
        <v>1103</v>
      </c>
      <c r="D32">
        <v>1</v>
      </c>
      <c r="E32" t="s">
        <v>59</v>
      </c>
      <c r="F32">
        <v>1243</v>
      </c>
      <c r="G32">
        <v>14158.71</v>
      </c>
      <c r="H32">
        <v>-10605.52</v>
      </c>
      <c r="I32">
        <v>-362.38</v>
      </c>
      <c r="J32">
        <v>-2009.44</v>
      </c>
      <c r="K32">
        <v>9262.4500000000007</v>
      </c>
      <c r="L32">
        <v>-509.19</v>
      </c>
      <c r="M32">
        <v>-325.32</v>
      </c>
      <c r="N32">
        <v>-3483.47</v>
      </c>
      <c r="O32">
        <v>15802.59</v>
      </c>
      <c r="P32">
        <v>-2313.39</v>
      </c>
      <c r="Q32">
        <v>-19355.66</v>
      </c>
      <c r="R32">
        <v>-5176.87</v>
      </c>
      <c r="S32">
        <v>19026.48</v>
      </c>
      <c r="T32">
        <v>0</v>
      </c>
      <c r="U32">
        <v>14108.99</v>
      </c>
      <c r="V32">
        <v>-11374.84</v>
      </c>
      <c r="W32">
        <v>-1256.4000000000001</v>
      </c>
      <c r="X32">
        <v>-41.84</v>
      </c>
      <c r="Y32">
        <v>3725.98</v>
      </c>
      <c r="Z32">
        <v>-1034.23</v>
      </c>
      <c r="AA32">
        <v>-1700.48</v>
      </c>
      <c r="AB32">
        <v>-4442.82</v>
      </c>
      <c r="AC32">
        <v>5799.71</v>
      </c>
      <c r="AD32">
        <v>-44.6</v>
      </c>
      <c r="AE32">
        <v>-4523.63</v>
      </c>
      <c r="AF32">
        <v>-7607.42</v>
      </c>
      <c r="AG32">
        <v>10061.6</v>
      </c>
      <c r="AH32">
        <v>0</v>
      </c>
      <c r="AI32">
        <v>1670.02</v>
      </c>
      <c r="AJ32">
        <v>-72.14</v>
      </c>
      <c r="AK32">
        <v>-464.45</v>
      </c>
      <c r="AL32">
        <v>-9.15</v>
      </c>
      <c r="AM32">
        <v>8078.05</v>
      </c>
      <c r="AN32">
        <v>-3690.18</v>
      </c>
      <c r="AO32">
        <v>-2696.48</v>
      </c>
      <c r="AP32">
        <v>-1623.34</v>
      </c>
      <c r="AQ32">
        <v>0</v>
      </c>
      <c r="AR32">
        <v>0</v>
      </c>
      <c r="AS32">
        <v>0</v>
      </c>
      <c r="AT32">
        <v>0</v>
      </c>
      <c r="AU32">
        <v>0</v>
      </c>
      <c r="AV32">
        <v>0</v>
      </c>
    </row>
    <row r="33" spans="1:48" x14ac:dyDescent="0.45">
      <c r="A33" t="s">
        <v>10</v>
      </c>
      <c r="B33">
        <v>1</v>
      </c>
      <c r="C33">
        <v>1104</v>
      </c>
      <c r="D33">
        <v>1</v>
      </c>
      <c r="E33" t="s">
        <v>60</v>
      </c>
      <c r="F33">
        <v>1243</v>
      </c>
      <c r="G33">
        <v>0</v>
      </c>
      <c r="H33">
        <v>0</v>
      </c>
      <c r="I33">
        <v>0</v>
      </c>
      <c r="J33">
        <v>0</v>
      </c>
      <c r="K33">
        <v>0</v>
      </c>
      <c r="L33">
        <v>0</v>
      </c>
      <c r="M33">
        <v>0</v>
      </c>
      <c r="N33">
        <v>0</v>
      </c>
      <c r="O33">
        <v>0</v>
      </c>
      <c r="P33">
        <v>0</v>
      </c>
      <c r="Q33">
        <v>0</v>
      </c>
      <c r="R33">
        <v>0</v>
      </c>
      <c r="S33">
        <v>0</v>
      </c>
      <c r="T33">
        <v>0</v>
      </c>
      <c r="U33">
        <v>0</v>
      </c>
      <c r="V33">
        <v>0</v>
      </c>
      <c r="W33">
        <v>0</v>
      </c>
      <c r="X33">
        <v>0</v>
      </c>
      <c r="Y33">
        <v>0</v>
      </c>
      <c r="Z33">
        <v>0</v>
      </c>
      <c r="AA33">
        <v>0</v>
      </c>
      <c r="AB33">
        <v>0</v>
      </c>
      <c r="AC33">
        <v>0</v>
      </c>
      <c r="AD33">
        <v>0</v>
      </c>
      <c r="AE33">
        <v>0</v>
      </c>
      <c r="AF33">
        <v>0</v>
      </c>
      <c r="AG33">
        <v>0</v>
      </c>
      <c r="AH33">
        <v>0</v>
      </c>
      <c r="AI33">
        <v>0</v>
      </c>
      <c r="AJ33">
        <v>0</v>
      </c>
      <c r="AK33">
        <v>0</v>
      </c>
      <c r="AL33">
        <v>0</v>
      </c>
      <c r="AM33">
        <v>0</v>
      </c>
      <c r="AN33">
        <v>0</v>
      </c>
      <c r="AO33">
        <v>0</v>
      </c>
      <c r="AP33">
        <v>0</v>
      </c>
      <c r="AQ33">
        <v>0</v>
      </c>
      <c r="AR33">
        <v>0</v>
      </c>
      <c r="AS33">
        <v>0</v>
      </c>
      <c r="AT33">
        <v>0</v>
      </c>
      <c r="AU33">
        <v>0</v>
      </c>
      <c r="AV33">
        <v>0</v>
      </c>
    </row>
    <row r="34" spans="1:48" x14ac:dyDescent="0.45">
      <c r="A34" t="s">
        <v>10</v>
      </c>
      <c r="B34">
        <v>1</v>
      </c>
      <c r="C34">
        <v>1105</v>
      </c>
      <c r="D34">
        <v>1</v>
      </c>
      <c r="E34" t="s">
        <v>61</v>
      </c>
      <c r="F34">
        <v>1243</v>
      </c>
      <c r="G34">
        <v>0</v>
      </c>
      <c r="H34">
        <v>0</v>
      </c>
      <c r="I34">
        <v>0</v>
      </c>
      <c r="J34">
        <v>0</v>
      </c>
      <c r="K34">
        <v>0</v>
      </c>
      <c r="L34">
        <v>0</v>
      </c>
      <c r="M34">
        <v>0</v>
      </c>
      <c r="N34">
        <v>0</v>
      </c>
      <c r="O34">
        <v>0</v>
      </c>
      <c r="P34">
        <v>0</v>
      </c>
      <c r="Q34">
        <v>0</v>
      </c>
      <c r="R34">
        <v>0</v>
      </c>
      <c r="S34">
        <v>0</v>
      </c>
      <c r="T34">
        <v>0</v>
      </c>
      <c r="U34">
        <v>0</v>
      </c>
      <c r="V34">
        <v>0</v>
      </c>
      <c r="W34">
        <v>0</v>
      </c>
      <c r="X34">
        <v>0</v>
      </c>
      <c r="Y34">
        <v>0</v>
      </c>
      <c r="Z34">
        <v>0</v>
      </c>
      <c r="AA34">
        <v>0</v>
      </c>
      <c r="AB34">
        <v>0</v>
      </c>
      <c r="AC34">
        <v>0</v>
      </c>
      <c r="AD34">
        <v>0</v>
      </c>
      <c r="AE34">
        <v>0</v>
      </c>
      <c r="AF34">
        <v>0</v>
      </c>
      <c r="AG34">
        <v>0</v>
      </c>
      <c r="AH34">
        <v>0</v>
      </c>
      <c r="AI34">
        <v>0</v>
      </c>
      <c r="AJ34">
        <v>0</v>
      </c>
      <c r="AK34">
        <v>0</v>
      </c>
      <c r="AL34">
        <v>0</v>
      </c>
      <c r="AM34">
        <v>0</v>
      </c>
      <c r="AN34">
        <v>0</v>
      </c>
      <c r="AO34">
        <v>0</v>
      </c>
      <c r="AP34">
        <v>0</v>
      </c>
      <c r="AQ34">
        <v>0</v>
      </c>
      <c r="AR34">
        <v>0</v>
      </c>
      <c r="AS34">
        <v>0</v>
      </c>
      <c r="AT34">
        <v>0</v>
      </c>
      <c r="AU34">
        <v>0</v>
      </c>
      <c r="AV34">
        <v>0</v>
      </c>
    </row>
    <row r="35" spans="1:48" x14ac:dyDescent="0.45">
      <c r="A35" t="s">
        <v>10</v>
      </c>
      <c r="B35">
        <v>1</v>
      </c>
      <c r="C35">
        <v>1106</v>
      </c>
      <c r="D35">
        <v>1</v>
      </c>
      <c r="E35" t="s">
        <v>62</v>
      </c>
      <c r="G35">
        <v>0</v>
      </c>
      <c r="H35">
        <v>0</v>
      </c>
      <c r="I35">
        <v>0</v>
      </c>
      <c r="J35">
        <v>0</v>
      </c>
      <c r="K35">
        <v>0</v>
      </c>
      <c r="L35">
        <v>0</v>
      </c>
      <c r="M35">
        <v>0</v>
      </c>
      <c r="N35">
        <v>0</v>
      </c>
      <c r="O35">
        <v>0</v>
      </c>
      <c r="P35">
        <v>0</v>
      </c>
      <c r="Q35">
        <v>0</v>
      </c>
      <c r="R35">
        <v>0</v>
      </c>
      <c r="S35">
        <v>0</v>
      </c>
      <c r="T35">
        <v>0</v>
      </c>
      <c r="U35">
        <v>0</v>
      </c>
      <c r="V35">
        <v>0</v>
      </c>
      <c r="W35">
        <v>0</v>
      </c>
      <c r="X35">
        <v>0</v>
      </c>
      <c r="Y35">
        <v>0</v>
      </c>
      <c r="Z35">
        <v>0</v>
      </c>
      <c r="AA35">
        <v>0</v>
      </c>
      <c r="AB35">
        <v>0</v>
      </c>
      <c r="AC35">
        <v>0</v>
      </c>
      <c r="AD35">
        <v>0</v>
      </c>
      <c r="AE35">
        <v>0</v>
      </c>
      <c r="AF35">
        <v>0</v>
      </c>
      <c r="AG35">
        <v>0</v>
      </c>
      <c r="AH35">
        <v>0</v>
      </c>
      <c r="AI35">
        <v>0</v>
      </c>
      <c r="AJ35">
        <v>0</v>
      </c>
      <c r="AK35">
        <v>0</v>
      </c>
      <c r="AL35">
        <v>0</v>
      </c>
      <c r="AM35">
        <v>0</v>
      </c>
      <c r="AN35">
        <v>0</v>
      </c>
      <c r="AO35">
        <v>0</v>
      </c>
      <c r="AP35">
        <v>0</v>
      </c>
      <c r="AQ35">
        <v>0</v>
      </c>
      <c r="AR35">
        <v>0</v>
      </c>
      <c r="AS35">
        <v>0</v>
      </c>
      <c r="AT35">
        <v>0</v>
      </c>
      <c r="AU35">
        <v>0</v>
      </c>
      <c r="AV35">
        <v>0</v>
      </c>
    </row>
    <row r="36" spans="1:48" x14ac:dyDescent="0.45">
      <c r="A36" t="s">
        <v>10</v>
      </c>
      <c r="B36">
        <v>1</v>
      </c>
      <c r="C36">
        <v>1107</v>
      </c>
      <c r="D36">
        <v>1</v>
      </c>
      <c r="E36" t="s">
        <v>63</v>
      </c>
      <c r="G36">
        <v>25061.49</v>
      </c>
      <c r="H36">
        <v>-20216.73</v>
      </c>
      <c r="I36">
        <v>-436.23</v>
      </c>
      <c r="J36">
        <v>14.11</v>
      </c>
      <c r="K36">
        <v>-23.63</v>
      </c>
      <c r="L36">
        <v>-6670.38</v>
      </c>
      <c r="M36">
        <v>-177.54</v>
      </c>
      <c r="N36">
        <v>-323.05</v>
      </c>
      <c r="O36">
        <v>23152.04</v>
      </c>
      <c r="P36">
        <v>17.05</v>
      </c>
      <c r="Q36">
        <v>-15169.83</v>
      </c>
      <c r="R36">
        <v>-1409.79</v>
      </c>
      <c r="S36">
        <v>15982.44</v>
      </c>
      <c r="T36">
        <v>0</v>
      </c>
      <c r="U36">
        <v>19799.95</v>
      </c>
      <c r="V36">
        <v>-19237.099999999999</v>
      </c>
      <c r="W36">
        <v>-333.5</v>
      </c>
      <c r="X36">
        <v>-35.15</v>
      </c>
      <c r="Y36">
        <v>7876.89</v>
      </c>
      <c r="Z36">
        <v>-1.1499999999999999</v>
      </c>
      <c r="AA36">
        <v>-306</v>
      </c>
      <c r="AB36">
        <v>32.61</v>
      </c>
      <c r="AC36">
        <v>5874.26</v>
      </c>
      <c r="AD36">
        <v>-51.09</v>
      </c>
      <c r="AE36">
        <v>-367.76</v>
      </c>
      <c r="AF36">
        <v>-1194.49</v>
      </c>
      <c r="AG36">
        <v>-8408.34</v>
      </c>
      <c r="AH36">
        <v>0</v>
      </c>
      <c r="AI36">
        <v>3649.13</v>
      </c>
      <c r="AJ36">
        <v>-17.309999999999999</v>
      </c>
      <c r="AK36">
        <v>-556.53</v>
      </c>
      <c r="AL36">
        <v>-8.82</v>
      </c>
      <c r="AM36">
        <v>3592.46</v>
      </c>
      <c r="AN36">
        <v>-55.26</v>
      </c>
      <c r="AO36">
        <v>-468.24</v>
      </c>
      <c r="AP36">
        <v>-133.32</v>
      </c>
      <c r="AQ36">
        <v>0</v>
      </c>
      <c r="AR36">
        <v>0</v>
      </c>
      <c r="AS36">
        <v>0</v>
      </c>
      <c r="AT36">
        <v>0</v>
      </c>
      <c r="AU36">
        <v>0</v>
      </c>
      <c r="AV36">
        <v>0</v>
      </c>
    </row>
    <row r="37" spans="1:48" x14ac:dyDescent="0.45">
      <c r="A37" t="s">
        <v>10</v>
      </c>
      <c r="B37">
        <v>1</v>
      </c>
      <c r="C37">
        <v>1108</v>
      </c>
      <c r="D37">
        <v>1</v>
      </c>
      <c r="E37" t="s">
        <v>64</v>
      </c>
      <c r="G37">
        <v>118132.05</v>
      </c>
      <c r="H37">
        <v>-101086.24</v>
      </c>
      <c r="I37">
        <v>-39266.019999999997</v>
      </c>
      <c r="J37">
        <v>45.5</v>
      </c>
      <c r="K37">
        <v>60589.9</v>
      </c>
      <c r="L37">
        <v>1.92</v>
      </c>
      <c r="M37">
        <v>-854.04</v>
      </c>
      <c r="N37">
        <v>-1553.08</v>
      </c>
      <c r="O37">
        <v>63309.38</v>
      </c>
      <c r="P37">
        <v>81.819999999999993</v>
      </c>
      <c r="Q37">
        <v>-90815.09</v>
      </c>
      <c r="R37">
        <v>-6772.89</v>
      </c>
      <c r="S37">
        <v>76849.87</v>
      </c>
      <c r="T37">
        <v>0</v>
      </c>
      <c r="U37">
        <v>78663.08</v>
      </c>
      <c r="V37">
        <v>-71137.070000000007</v>
      </c>
      <c r="W37">
        <v>-1602.89</v>
      </c>
      <c r="X37">
        <v>-168.95</v>
      </c>
      <c r="Y37">
        <v>20932.099999999999</v>
      </c>
      <c r="Z37">
        <v>-31.01</v>
      </c>
      <c r="AA37">
        <v>-960.18</v>
      </c>
      <c r="AB37">
        <v>79.16</v>
      </c>
      <c r="AC37">
        <v>8942.52</v>
      </c>
      <c r="AD37">
        <v>-167.31</v>
      </c>
      <c r="AE37">
        <v>-190.15</v>
      </c>
      <c r="AF37">
        <v>-1774.43</v>
      </c>
      <c r="AG37">
        <v>-22679.11</v>
      </c>
      <c r="AH37">
        <v>0</v>
      </c>
      <c r="AI37">
        <v>9905.76</v>
      </c>
      <c r="AJ37">
        <v>-54.42</v>
      </c>
      <c r="AK37">
        <v>-9719.2900000000009</v>
      </c>
      <c r="AL37">
        <v>-35.89</v>
      </c>
      <c r="AM37">
        <v>26861.42</v>
      </c>
      <c r="AN37">
        <v>-171.78</v>
      </c>
      <c r="AO37">
        <v>-1464.98</v>
      </c>
      <c r="AP37">
        <v>-415.62</v>
      </c>
      <c r="AQ37">
        <v>0</v>
      </c>
      <c r="AR37">
        <v>0</v>
      </c>
      <c r="AS37">
        <v>0</v>
      </c>
      <c r="AT37">
        <v>0</v>
      </c>
      <c r="AU37">
        <v>0</v>
      </c>
      <c r="AV37">
        <v>0</v>
      </c>
    </row>
    <row r="38" spans="1:48" x14ac:dyDescent="0.45">
      <c r="A38" t="s">
        <v>10</v>
      </c>
      <c r="B38">
        <v>1</v>
      </c>
      <c r="C38">
        <v>1109</v>
      </c>
      <c r="D38">
        <v>1</v>
      </c>
      <c r="E38" t="s">
        <v>65</v>
      </c>
      <c r="G38">
        <v>6572.84</v>
      </c>
      <c r="H38">
        <v>12.5</v>
      </c>
      <c r="I38">
        <v>10</v>
      </c>
      <c r="J38">
        <v>21.25</v>
      </c>
      <c r="K38">
        <v>-4005</v>
      </c>
      <c r="L38">
        <v>-20</v>
      </c>
      <c r="M38">
        <v>-51.25</v>
      </c>
      <c r="N38">
        <v>-15</v>
      </c>
      <c r="O38">
        <v>295</v>
      </c>
      <c r="P38">
        <v>-181.25</v>
      </c>
      <c r="Q38">
        <v>-107.5</v>
      </c>
      <c r="R38">
        <v>-201.93</v>
      </c>
      <c r="S38">
        <v>6571.25</v>
      </c>
      <c r="T38">
        <v>0</v>
      </c>
      <c r="U38">
        <v>8900.91</v>
      </c>
      <c r="V38">
        <v>-8121.25</v>
      </c>
      <c r="W38">
        <v>118.75</v>
      </c>
      <c r="X38">
        <v>31.25</v>
      </c>
      <c r="Y38">
        <v>1491.25</v>
      </c>
      <c r="Z38">
        <v>-5</v>
      </c>
      <c r="AA38">
        <v>-62.5</v>
      </c>
      <c r="AB38">
        <v>2.5</v>
      </c>
      <c r="AC38">
        <v>723.75</v>
      </c>
      <c r="AD38">
        <v>-102.5</v>
      </c>
      <c r="AE38">
        <v>-70</v>
      </c>
      <c r="AF38">
        <v>-122.24</v>
      </c>
      <c r="AG38">
        <v>-1287.5</v>
      </c>
      <c r="AH38">
        <v>0</v>
      </c>
      <c r="AI38">
        <v>1497.42</v>
      </c>
      <c r="AJ38">
        <v>138.75</v>
      </c>
      <c r="AK38">
        <v>-748.75</v>
      </c>
      <c r="AL38">
        <v>-58.75</v>
      </c>
      <c r="AM38">
        <v>9031.25</v>
      </c>
      <c r="AN38">
        <v>-1.25</v>
      </c>
      <c r="AO38">
        <v>-63.75</v>
      </c>
      <c r="AP38">
        <v>-5</v>
      </c>
      <c r="AQ38">
        <v>0</v>
      </c>
      <c r="AR38">
        <v>0</v>
      </c>
      <c r="AS38">
        <v>0</v>
      </c>
      <c r="AT38">
        <v>0</v>
      </c>
      <c r="AU38">
        <v>0</v>
      </c>
      <c r="AV38">
        <v>0</v>
      </c>
    </row>
    <row r="39" spans="1:48" x14ac:dyDescent="0.45">
      <c r="A39" t="s">
        <v>10</v>
      </c>
      <c r="B39">
        <v>1</v>
      </c>
      <c r="C39">
        <v>1110</v>
      </c>
      <c r="D39">
        <v>1</v>
      </c>
      <c r="E39" t="s">
        <v>66</v>
      </c>
      <c r="G39">
        <v>994.78</v>
      </c>
      <c r="H39">
        <v>10</v>
      </c>
      <c r="I39">
        <v>3.2</v>
      </c>
      <c r="J39">
        <v>0</v>
      </c>
      <c r="K39">
        <v>1414.65</v>
      </c>
      <c r="L39">
        <v>14829.05</v>
      </c>
      <c r="M39">
        <v>-166.35</v>
      </c>
      <c r="N39">
        <v>-307.60000000000002</v>
      </c>
      <c r="O39">
        <v>2043.25</v>
      </c>
      <c r="P39">
        <v>17.100000000000001</v>
      </c>
      <c r="Q39">
        <v>-15160.85</v>
      </c>
      <c r="R39">
        <v>-1341.63</v>
      </c>
      <c r="S39">
        <v>15218.7</v>
      </c>
      <c r="T39">
        <v>0</v>
      </c>
      <c r="U39">
        <v>17554.3</v>
      </c>
      <c r="V39">
        <v>-10225.450000000001</v>
      </c>
      <c r="W39">
        <v>-317.39999999999998</v>
      </c>
      <c r="X39">
        <v>-33.450000000000003</v>
      </c>
      <c r="Y39">
        <v>2877.52</v>
      </c>
      <c r="Z39">
        <v>2.16</v>
      </c>
      <c r="AA39">
        <v>-305.54000000000002</v>
      </c>
      <c r="AB39">
        <v>33.200000000000003</v>
      </c>
      <c r="AC39">
        <v>874.44</v>
      </c>
      <c r="AD39">
        <v>-50.82</v>
      </c>
      <c r="AE39">
        <v>-105.38</v>
      </c>
      <c r="AF39">
        <v>-542.63</v>
      </c>
      <c r="AG39">
        <v>-4408.22</v>
      </c>
      <c r="AH39">
        <v>0</v>
      </c>
      <c r="AI39">
        <v>5352.73</v>
      </c>
      <c r="AJ39">
        <v>-17.28</v>
      </c>
      <c r="AK39">
        <v>-5556.44</v>
      </c>
      <c r="AL39">
        <v>-8.58</v>
      </c>
      <c r="AM39">
        <v>8591.02</v>
      </c>
      <c r="AN39">
        <v>-55.26</v>
      </c>
      <c r="AO39">
        <v>-468.12</v>
      </c>
      <c r="AP39">
        <v>-133.32</v>
      </c>
      <c r="AQ39">
        <v>0</v>
      </c>
      <c r="AR39">
        <v>0</v>
      </c>
      <c r="AS39">
        <v>0</v>
      </c>
      <c r="AT39">
        <v>0</v>
      </c>
      <c r="AU39">
        <v>0</v>
      </c>
      <c r="AV39">
        <v>0</v>
      </c>
    </row>
    <row r="40" spans="1:48" x14ac:dyDescent="0.45">
      <c r="A40" t="s">
        <v>10</v>
      </c>
      <c r="B40">
        <v>1</v>
      </c>
      <c r="C40">
        <v>1111</v>
      </c>
      <c r="D40">
        <v>1</v>
      </c>
      <c r="E40" t="s">
        <v>67</v>
      </c>
      <c r="G40">
        <v>1660.51</v>
      </c>
      <c r="H40">
        <v>8.51</v>
      </c>
      <c r="I40">
        <v>2.72</v>
      </c>
      <c r="J40">
        <v>0</v>
      </c>
      <c r="K40">
        <v>712.2</v>
      </c>
      <c r="L40">
        <v>12608.88</v>
      </c>
      <c r="M40">
        <v>-141.41999999999999</v>
      </c>
      <c r="N40">
        <v>-261.52999999999997</v>
      </c>
      <c r="O40">
        <v>2745.91</v>
      </c>
      <c r="P40">
        <v>14.53</v>
      </c>
      <c r="Q40">
        <v>-136.76</v>
      </c>
      <c r="R40">
        <v>-16140.6</v>
      </c>
      <c r="S40">
        <v>12940.5</v>
      </c>
      <c r="T40">
        <v>0</v>
      </c>
      <c r="U40">
        <v>14013.45</v>
      </c>
      <c r="V40">
        <v>-12191.65</v>
      </c>
      <c r="W40">
        <v>-270.02</v>
      </c>
      <c r="X40">
        <v>-28.46</v>
      </c>
      <c r="Y40">
        <v>2254.92</v>
      </c>
      <c r="Z40">
        <v>-0.21</v>
      </c>
      <c r="AA40">
        <v>-217.73</v>
      </c>
      <c r="AB40">
        <v>21.85</v>
      </c>
      <c r="AC40">
        <v>3753.93</v>
      </c>
      <c r="AD40">
        <v>-36.76</v>
      </c>
      <c r="AE40">
        <v>-68.33</v>
      </c>
      <c r="AF40">
        <v>-391.7</v>
      </c>
      <c r="AG40">
        <v>-3826.31</v>
      </c>
      <c r="AH40">
        <v>0</v>
      </c>
      <c r="AI40">
        <v>3012.98</v>
      </c>
      <c r="AJ40">
        <v>-12.38</v>
      </c>
      <c r="AK40">
        <v>-26394.49</v>
      </c>
      <c r="AL40">
        <v>-6.78</v>
      </c>
      <c r="AM40">
        <v>56762.29</v>
      </c>
      <c r="AN40">
        <v>-39.130000000000003</v>
      </c>
      <c r="AO40">
        <v>-331.99</v>
      </c>
      <c r="AP40">
        <v>-94.43</v>
      </c>
      <c r="AQ40">
        <v>0</v>
      </c>
      <c r="AR40">
        <v>0</v>
      </c>
      <c r="AS40">
        <v>0</v>
      </c>
      <c r="AT40">
        <v>0</v>
      </c>
      <c r="AU40">
        <v>0</v>
      </c>
      <c r="AV40">
        <v>0</v>
      </c>
    </row>
    <row r="41" spans="1:48" x14ac:dyDescent="0.45">
      <c r="A41" t="s">
        <v>10</v>
      </c>
      <c r="B41">
        <v>1</v>
      </c>
      <c r="C41">
        <v>1150</v>
      </c>
      <c r="D41">
        <v>1</v>
      </c>
      <c r="E41" t="s">
        <v>68</v>
      </c>
      <c r="G41">
        <v>0</v>
      </c>
      <c r="H41">
        <v>0</v>
      </c>
      <c r="I41">
        <v>0</v>
      </c>
      <c r="J41">
        <v>0</v>
      </c>
      <c r="K41">
        <v>0</v>
      </c>
      <c r="L41">
        <v>0</v>
      </c>
      <c r="M41">
        <v>0</v>
      </c>
      <c r="N41">
        <v>0</v>
      </c>
      <c r="O41">
        <v>0</v>
      </c>
      <c r="P41">
        <v>0</v>
      </c>
      <c r="Q41">
        <v>0</v>
      </c>
      <c r="R41">
        <v>0</v>
      </c>
      <c r="S41">
        <v>0</v>
      </c>
      <c r="T41">
        <v>0</v>
      </c>
      <c r="U41">
        <v>0</v>
      </c>
      <c r="V41">
        <v>0</v>
      </c>
      <c r="W41">
        <v>0</v>
      </c>
      <c r="X41">
        <v>0</v>
      </c>
      <c r="Y41">
        <v>0</v>
      </c>
      <c r="Z41">
        <v>0</v>
      </c>
      <c r="AA41">
        <v>0</v>
      </c>
      <c r="AB41">
        <v>0</v>
      </c>
      <c r="AC41">
        <v>0</v>
      </c>
      <c r="AD41">
        <v>0</v>
      </c>
      <c r="AE41">
        <v>0</v>
      </c>
      <c r="AF41">
        <v>0</v>
      </c>
      <c r="AG41">
        <v>0</v>
      </c>
      <c r="AH41">
        <v>0</v>
      </c>
      <c r="AI41">
        <v>0</v>
      </c>
      <c r="AJ41">
        <v>0</v>
      </c>
      <c r="AK41">
        <v>0</v>
      </c>
      <c r="AL41">
        <v>0</v>
      </c>
      <c r="AM41">
        <v>0</v>
      </c>
      <c r="AN41">
        <v>0</v>
      </c>
      <c r="AO41">
        <v>0</v>
      </c>
      <c r="AP41">
        <v>0</v>
      </c>
      <c r="AQ41">
        <v>0</v>
      </c>
      <c r="AR41">
        <v>0</v>
      </c>
      <c r="AS41">
        <v>0</v>
      </c>
      <c r="AT41">
        <v>0</v>
      </c>
      <c r="AU41">
        <v>0</v>
      </c>
      <c r="AV41">
        <v>0</v>
      </c>
    </row>
    <row r="42" spans="1:48" x14ac:dyDescent="0.45">
      <c r="A42" t="s">
        <v>10</v>
      </c>
      <c r="B42">
        <v>1</v>
      </c>
      <c r="C42">
        <v>1200</v>
      </c>
      <c r="D42">
        <v>1</v>
      </c>
      <c r="E42" t="s">
        <v>69</v>
      </c>
      <c r="F42">
        <v>1060</v>
      </c>
      <c r="G42">
        <v>38902.949999999997</v>
      </c>
      <c r="H42">
        <v>0</v>
      </c>
      <c r="I42">
        <v>0</v>
      </c>
      <c r="J42">
        <v>0</v>
      </c>
      <c r="K42">
        <v>-37178.32</v>
      </c>
      <c r="L42">
        <v>0</v>
      </c>
      <c r="M42">
        <v>0</v>
      </c>
      <c r="N42">
        <v>0</v>
      </c>
      <c r="O42">
        <v>0</v>
      </c>
      <c r="P42">
        <v>0</v>
      </c>
      <c r="Q42">
        <v>0</v>
      </c>
      <c r="R42">
        <v>0</v>
      </c>
      <c r="S42">
        <v>0</v>
      </c>
      <c r="T42">
        <v>0</v>
      </c>
      <c r="U42">
        <v>1724.63</v>
      </c>
      <c r="V42">
        <v>0</v>
      </c>
      <c r="W42">
        <v>0</v>
      </c>
      <c r="X42">
        <v>0</v>
      </c>
      <c r="Y42">
        <v>0</v>
      </c>
      <c r="Z42">
        <v>0</v>
      </c>
      <c r="AA42">
        <v>0</v>
      </c>
      <c r="AB42">
        <v>0</v>
      </c>
      <c r="AC42">
        <v>0</v>
      </c>
      <c r="AD42">
        <v>0</v>
      </c>
      <c r="AE42">
        <v>0</v>
      </c>
      <c r="AF42">
        <v>0</v>
      </c>
      <c r="AG42">
        <v>0</v>
      </c>
      <c r="AH42">
        <v>0</v>
      </c>
      <c r="AI42">
        <v>1724.63</v>
      </c>
      <c r="AJ42">
        <v>0</v>
      </c>
      <c r="AK42">
        <v>0</v>
      </c>
      <c r="AL42">
        <v>0</v>
      </c>
      <c r="AM42">
        <v>0</v>
      </c>
      <c r="AN42">
        <v>0</v>
      </c>
      <c r="AO42">
        <v>0</v>
      </c>
      <c r="AP42">
        <v>0</v>
      </c>
      <c r="AQ42">
        <v>0</v>
      </c>
      <c r="AR42">
        <v>0</v>
      </c>
      <c r="AS42">
        <v>0</v>
      </c>
      <c r="AT42">
        <v>0</v>
      </c>
      <c r="AU42">
        <v>0</v>
      </c>
      <c r="AV42">
        <v>0</v>
      </c>
    </row>
    <row r="43" spans="1:48" x14ac:dyDescent="0.45">
      <c r="A43" t="s">
        <v>10</v>
      </c>
      <c r="B43">
        <v>1</v>
      </c>
      <c r="C43">
        <v>1201</v>
      </c>
      <c r="D43">
        <v>1</v>
      </c>
      <c r="E43" t="s">
        <v>70</v>
      </c>
      <c r="G43">
        <v>2789.08</v>
      </c>
      <c r="H43">
        <v>0</v>
      </c>
      <c r="I43">
        <v>0</v>
      </c>
      <c r="J43">
        <v>-776.08</v>
      </c>
      <c r="K43">
        <v>0</v>
      </c>
      <c r="L43">
        <v>0</v>
      </c>
      <c r="M43">
        <v>0</v>
      </c>
      <c r="N43">
        <v>0</v>
      </c>
      <c r="O43">
        <v>0</v>
      </c>
      <c r="P43">
        <v>0</v>
      </c>
      <c r="Q43">
        <v>2634.88</v>
      </c>
      <c r="R43">
        <v>0</v>
      </c>
      <c r="S43">
        <v>1278.8</v>
      </c>
      <c r="T43">
        <v>0</v>
      </c>
      <c r="U43">
        <v>5926.68</v>
      </c>
      <c r="V43">
        <v>-1278.8</v>
      </c>
      <c r="W43">
        <v>0</v>
      </c>
      <c r="X43">
        <v>0</v>
      </c>
      <c r="Y43">
        <v>0</v>
      </c>
      <c r="Z43">
        <v>0</v>
      </c>
      <c r="AA43">
        <v>0</v>
      </c>
      <c r="AB43">
        <v>0</v>
      </c>
      <c r="AC43">
        <v>0</v>
      </c>
      <c r="AD43">
        <v>0</v>
      </c>
      <c r="AE43">
        <v>0</v>
      </c>
      <c r="AF43">
        <v>0</v>
      </c>
      <c r="AG43">
        <v>-4647.88</v>
      </c>
      <c r="AH43">
        <v>0</v>
      </c>
      <c r="AI43">
        <v>0</v>
      </c>
      <c r="AJ43">
        <v>0</v>
      </c>
      <c r="AK43">
        <v>0</v>
      </c>
      <c r="AL43">
        <v>0</v>
      </c>
      <c r="AM43">
        <v>0</v>
      </c>
      <c r="AN43">
        <v>34691.99</v>
      </c>
      <c r="AO43">
        <v>-17345.990000000002</v>
      </c>
      <c r="AP43">
        <v>-17345.98</v>
      </c>
      <c r="AQ43">
        <v>0</v>
      </c>
      <c r="AR43">
        <v>0</v>
      </c>
      <c r="AS43">
        <v>0</v>
      </c>
      <c r="AT43">
        <v>0</v>
      </c>
      <c r="AU43">
        <v>0</v>
      </c>
      <c r="AV43">
        <v>0</v>
      </c>
    </row>
    <row r="44" spans="1:48" x14ac:dyDescent="0.45">
      <c r="A44" t="s">
        <v>10</v>
      </c>
      <c r="B44">
        <v>1</v>
      </c>
      <c r="C44">
        <v>1202</v>
      </c>
      <c r="D44">
        <v>1</v>
      </c>
      <c r="E44" t="s">
        <v>71</v>
      </c>
      <c r="G44">
        <v>0</v>
      </c>
      <c r="H44">
        <v>0</v>
      </c>
      <c r="I44">
        <v>0</v>
      </c>
      <c r="J44">
        <v>0</v>
      </c>
      <c r="K44">
        <v>0</v>
      </c>
      <c r="L44">
        <v>0</v>
      </c>
      <c r="M44">
        <v>0</v>
      </c>
      <c r="N44">
        <v>0</v>
      </c>
      <c r="O44">
        <v>0</v>
      </c>
      <c r="P44">
        <v>0</v>
      </c>
      <c r="Q44">
        <v>0</v>
      </c>
      <c r="R44">
        <v>0</v>
      </c>
      <c r="S44">
        <v>0</v>
      </c>
      <c r="T44">
        <v>0</v>
      </c>
      <c r="U44">
        <v>0</v>
      </c>
      <c r="V44">
        <v>0</v>
      </c>
      <c r="W44">
        <v>0</v>
      </c>
      <c r="X44">
        <v>0</v>
      </c>
      <c r="Y44">
        <v>0</v>
      </c>
      <c r="Z44">
        <v>0</v>
      </c>
      <c r="AA44">
        <v>0</v>
      </c>
      <c r="AB44">
        <v>0</v>
      </c>
      <c r="AC44">
        <v>0</v>
      </c>
      <c r="AD44">
        <v>0</v>
      </c>
      <c r="AE44">
        <v>0</v>
      </c>
      <c r="AF44">
        <v>0</v>
      </c>
      <c r="AG44">
        <v>0</v>
      </c>
      <c r="AH44">
        <v>0</v>
      </c>
      <c r="AI44">
        <v>0</v>
      </c>
      <c r="AJ44">
        <v>0</v>
      </c>
      <c r="AK44">
        <v>0</v>
      </c>
      <c r="AL44">
        <v>0</v>
      </c>
      <c r="AM44">
        <v>0</v>
      </c>
      <c r="AN44">
        <v>0</v>
      </c>
      <c r="AO44">
        <v>0</v>
      </c>
      <c r="AP44">
        <v>0</v>
      </c>
      <c r="AQ44">
        <v>0</v>
      </c>
      <c r="AR44">
        <v>0</v>
      </c>
      <c r="AS44">
        <v>0</v>
      </c>
      <c r="AT44">
        <v>0</v>
      </c>
      <c r="AU44">
        <v>0</v>
      </c>
      <c r="AV44">
        <v>0</v>
      </c>
    </row>
    <row r="45" spans="1:48" x14ac:dyDescent="0.45">
      <c r="A45" t="s">
        <v>10</v>
      </c>
      <c r="B45">
        <v>1</v>
      </c>
      <c r="C45">
        <v>1203</v>
      </c>
      <c r="D45">
        <v>1</v>
      </c>
      <c r="E45" t="s">
        <v>72</v>
      </c>
      <c r="G45">
        <v>0</v>
      </c>
      <c r="H45">
        <v>0</v>
      </c>
      <c r="I45">
        <v>0</v>
      </c>
      <c r="J45">
        <v>0</v>
      </c>
      <c r="K45">
        <v>0</v>
      </c>
      <c r="L45">
        <v>0</v>
      </c>
      <c r="M45">
        <v>0</v>
      </c>
      <c r="N45">
        <v>0</v>
      </c>
      <c r="O45">
        <v>0</v>
      </c>
      <c r="P45">
        <v>0</v>
      </c>
      <c r="Q45">
        <v>0</v>
      </c>
      <c r="R45">
        <v>0</v>
      </c>
      <c r="S45">
        <v>0</v>
      </c>
      <c r="T45">
        <v>0</v>
      </c>
      <c r="U45">
        <v>0</v>
      </c>
      <c r="V45">
        <v>0</v>
      </c>
      <c r="W45">
        <v>0</v>
      </c>
      <c r="X45">
        <v>0</v>
      </c>
      <c r="Y45">
        <v>0</v>
      </c>
      <c r="Z45">
        <v>0</v>
      </c>
      <c r="AA45">
        <v>0</v>
      </c>
      <c r="AB45">
        <v>0</v>
      </c>
      <c r="AC45">
        <v>0</v>
      </c>
      <c r="AD45">
        <v>0</v>
      </c>
      <c r="AE45">
        <v>0</v>
      </c>
      <c r="AF45">
        <v>0</v>
      </c>
      <c r="AG45">
        <v>0</v>
      </c>
      <c r="AH45">
        <v>0</v>
      </c>
      <c r="AI45">
        <v>0</v>
      </c>
      <c r="AJ45">
        <v>0</v>
      </c>
      <c r="AK45">
        <v>0</v>
      </c>
      <c r="AL45">
        <v>0</v>
      </c>
      <c r="AM45">
        <v>0</v>
      </c>
      <c r="AN45">
        <v>0</v>
      </c>
      <c r="AO45">
        <v>0</v>
      </c>
      <c r="AP45">
        <v>0</v>
      </c>
      <c r="AQ45">
        <v>0</v>
      </c>
      <c r="AR45">
        <v>0</v>
      </c>
      <c r="AS45">
        <v>0</v>
      </c>
      <c r="AT45">
        <v>0</v>
      </c>
      <c r="AU45">
        <v>0</v>
      </c>
      <c r="AV45">
        <v>0</v>
      </c>
    </row>
    <row r="46" spans="1:48" x14ac:dyDescent="0.45">
      <c r="A46" t="s">
        <v>10</v>
      </c>
      <c r="B46">
        <v>1</v>
      </c>
      <c r="C46">
        <v>1205</v>
      </c>
      <c r="D46">
        <v>1</v>
      </c>
      <c r="E46" t="s">
        <v>73</v>
      </c>
      <c r="G46">
        <v>0</v>
      </c>
      <c r="H46">
        <v>0</v>
      </c>
      <c r="I46">
        <v>0</v>
      </c>
      <c r="J46">
        <v>0</v>
      </c>
      <c r="K46">
        <v>0</v>
      </c>
      <c r="L46">
        <v>0</v>
      </c>
      <c r="M46">
        <v>0</v>
      </c>
      <c r="N46">
        <v>0</v>
      </c>
      <c r="O46">
        <v>0</v>
      </c>
      <c r="P46">
        <v>0</v>
      </c>
      <c r="Q46">
        <v>0</v>
      </c>
      <c r="R46">
        <v>0</v>
      </c>
      <c r="S46">
        <v>0</v>
      </c>
      <c r="T46">
        <v>0</v>
      </c>
      <c r="U46">
        <v>0</v>
      </c>
      <c r="V46">
        <v>0</v>
      </c>
      <c r="W46">
        <v>0</v>
      </c>
      <c r="X46">
        <v>0</v>
      </c>
      <c r="Y46">
        <v>0</v>
      </c>
      <c r="Z46">
        <v>0</v>
      </c>
      <c r="AA46">
        <v>0</v>
      </c>
      <c r="AB46">
        <v>0</v>
      </c>
      <c r="AC46">
        <v>0</v>
      </c>
      <c r="AD46">
        <v>0</v>
      </c>
      <c r="AE46">
        <v>0</v>
      </c>
      <c r="AF46">
        <v>0</v>
      </c>
      <c r="AG46">
        <v>0</v>
      </c>
      <c r="AH46">
        <v>0</v>
      </c>
      <c r="AI46">
        <v>0</v>
      </c>
      <c r="AJ46">
        <v>0</v>
      </c>
      <c r="AK46">
        <v>0</v>
      </c>
      <c r="AL46">
        <v>0</v>
      </c>
      <c r="AM46">
        <v>0</v>
      </c>
      <c r="AN46">
        <v>0</v>
      </c>
      <c r="AO46">
        <v>0</v>
      </c>
      <c r="AP46">
        <v>0</v>
      </c>
      <c r="AQ46">
        <v>0</v>
      </c>
      <c r="AR46">
        <v>0</v>
      </c>
      <c r="AS46">
        <v>0</v>
      </c>
      <c r="AT46">
        <v>0</v>
      </c>
      <c r="AU46">
        <v>0</v>
      </c>
      <c r="AV46">
        <v>0</v>
      </c>
    </row>
    <row r="47" spans="1:48" x14ac:dyDescent="0.45">
      <c r="A47" t="s">
        <v>10</v>
      </c>
      <c r="B47">
        <v>1</v>
      </c>
      <c r="C47">
        <v>1210</v>
      </c>
      <c r="D47">
        <v>1</v>
      </c>
      <c r="E47" t="s">
        <v>74</v>
      </c>
      <c r="F47">
        <v>1403</v>
      </c>
      <c r="G47">
        <v>0</v>
      </c>
      <c r="H47">
        <v>2874.38</v>
      </c>
      <c r="I47">
        <v>2874.38</v>
      </c>
      <c r="J47">
        <v>0</v>
      </c>
      <c r="K47">
        <v>-2874.38</v>
      </c>
      <c r="L47">
        <v>-2718.38</v>
      </c>
      <c r="M47">
        <v>1333.48</v>
      </c>
      <c r="N47">
        <v>3374.96</v>
      </c>
      <c r="O47">
        <v>1978.1</v>
      </c>
      <c r="P47">
        <v>2430.7600000000002</v>
      </c>
      <c r="Q47">
        <v>24768.98</v>
      </c>
      <c r="R47">
        <v>-5979.43</v>
      </c>
      <c r="S47">
        <v>3186.38</v>
      </c>
      <c r="T47">
        <v>0</v>
      </c>
      <c r="U47">
        <v>31249.23</v>
      </c>
      <c r="V47">
        <v>-228.69</v>
      </c>
      <c r="W47">
        <v>44.31</v>
      </c>
      <c r="X47">
        <v>9901.86</v>
      </c>
      <c r="Y47">
        <v>-8649.36</v>
      </c>
      <c r="Z47">
        <v>1565.82</v>
      </c>
      <c r="AA47">
        <v>-8580.24</v>
      </c>
      <c r="AB47">
        <v>6905.69</v>
      </c>
      <c r="AC47">
        <v>-4591.8500000000004</v>
      </c>
      <c r="AD47">
        <v>-4747.7299999999996</v>
      </c>
      <c r="AE47">
        <v>3832.51</v>
      </c>
      <c r="AF47">
        <v>-12522.34</v>
      </c>
      <c r="AG47">
        <v>-13748.98</v>
      </c>
      <c r="AH47">
        <v>0</v>
      </c>
      <c r="AI47">
        <v>430.23</v>
      </c>
      <c r="AJ47">
        <v>164.38</v>
      </c>
      <c r="AK47">
        <v>164.38</v>
      </c>
      <c r="AL47">
        <v>164.38</v>
      </c>
      <c r="AM47">
        <v>3996.91</v>
      </c>
      <c r="AN47">
        <v>-493.17</v>
      </c>
      <c r="AO47">
        <v>-3996.91</v>
      </c>
      <c r="AP47">
        <v>3996.88</v>
      </c>
      <c r="AQ47">
        <v>3832.5</v>
      </c>
      <c r="AR47">
        <v>3832.5</v>
      </c>
      <c r="AS47">
        <v>3832.5</v>
      </c>
      <c r="AT47">
        <v>3832.5</v>
      </c>
      <c r="AU47">
        <v>3832.5</v>
      </c>
      <c r="AV47">
        <v>0</v>
      </c>
    </row>
    <row r="48" spans="1:48" x14ac:dyDescent="0.45">
      <c r="A48" t="s">
        <v>10</v>
      </c>
      <c r="B48">
        <v>1</v>
      </c>
      <c r="C48">
        <v>1215</v>
      </c>
      <c r="D48">
        <v>1</v>
      </c>
      <c r="E48" t="s">
        <v>75</v>
      </c>
      <c r="F48">
        <v>1071</v>
      </c>
      <c r="G48">
        <v>0</v>
      </c>
      <c r="H48">
        <v>0</v>
      </c>
      <c r="I48">
        <v>0</v>
      </c>
      <c r="J48">
        <v>0</v>
      </c>
      <c r="K48">
        <v>0</v>
      </c>
      <c r="L48">
        <v>0</v>
      </c>
      <c r="M48">
        <v>0</v>
      </c>
      <c r="N48">
        <v>0</v>
      </c>
      <c r="O48">
        <v>0</v>
      </c>
      <c r="P48">
        <v>0</v>
      </c>
      <c r="Q48">
        <v>0</v>
      </c>
      <c r="R48">
        <v>0</v>
      </c>
      <c r="S48">
        <v>0</v>
      </c>
      <c r="T48">
        <v>0</v>
      </c>
      <c r="U48">
        <v>0</v>
      </c>
      <c r="V48">
        <v>0</v>
      </c>
      <c r="W48">
        <v>0</v>
      </c>
      <c r="X48">
        <v>0</v>
      </c>
      <c r="Y48">
        <v>0</v>
      </c>
      <c r="Z48">
        <v>0</v>
      </c>
      <c r="AA48">
        <v>0</v>
      </c>
      <c r="AB48">
        <v>0</v>
      </c>
      <c r="AC48">
        <v>0</v>
      </c>
      <c r="AD48">
        <v>0</v>
      </c>
      <c r="AE48">
        <v>0</v>
      </c>
      <c r="AF48">
        <v>0</v>
      </c>
      <c r="AG48">
        <v>0</v>
      </c>
      <c r="AH48">
        <v>0</v>
      </c>
      <c r="AI48">
        <v>0</v>
      </c>
      <c r="AJ48">
        <v>0</v>
      </c>
      <c r="AK48">
        <v>0</v>
      </c>
      <c r="AL48">
        <v>0</v>
      </c>
      <c r="AM48">
        <v>0</v>
      </c>
      <c r="AN48">
        <v>0</v>
      </c>
      <c r="AO48">
        <v>0</v>
      </c>
      <c r="AP48">
        <v>0</v>
      </c>
      <c r="AQ48">
        <v>0</v>
      </c>
      <c r="AR48">
        <v>0</v>
      </c>
      <c r="AS48">
        <v>0</v>
      </c>
      <c r="AT48">
        <v>0</v>
      </c>
      <c r="AU48">
        <v>0</v>
      </c>
      <c r="AV48">
        <v>0</v>
      </c>
    </row>
    <row r="49" spans="1:48" x14ac:dyDescent="0.45">
      <c r="A49" t="s">
        <v>10</v>
      </c>
      <c r="B49">
        <v>1</v>
      </c>
      <c r="C49">
        <v>1216</v>
      </c>
      <c r="D49">
        <v>1</v>
      </c>
      <c r="E49" t="s">
        <v>76</v>
      </c>
      <c r="G49">
        <v>0</v>
      </c>
      <c r="H49">
        <v>0</v>
      </c>
      <c r="I49">
        <v>0</v>
      </c>
      <c r="J49">
        <v>0</v>
      </c>
      <c r="K49">
        <v>0</v>
      </c>
      <c r="L49">
        <v>0</v>
      </c>
      <c r="M49">
        <v>0</v>
      </c>
      <c r="N49">
        <v>0</v>
      </c>
      <c r="O49">
        <v>0</v>
      </c>
      <c r="P49">
        <v>0</v>
      </c>
      <c r="Q49">
        <v>0</v>
      </c>
      <c r="R49">
        <v>0</v>
      </c>
      <c r="S49">
        <v>0</v>
      </c>
      <c r="T49">
        <v>0</v>
      </c>
      <c r="U49">
        <v>0</v>
      </c>
      <c r="V49">
        <v>0</v>
      </c>
      <c r="W49">
        <v>0</v>
      </c>
      <c r="X49">
        <v>0</v>
      </c>
      <c r="Y49">
        <v>0</v>
      </c>
      <c r="Z49">
        <v>0</v>
      </c>
      <c r="AA49">
        <v>0</v>
      </c>
      <c r="AB49">
        <v>0</v>
      </c>
      <c r="AC49">
        <v>0</v>
      </c>
      <c r="AD49">
        <v>0</v>
      </c>
      <c r="AE49">
        <v>0</v>
      </c>
      <c r="AF49">
        <v>0</v>
      </c>
      <c r="AG49">
        <v>0</v>
      </c>
      <c r="AH49">
        <v>0</v>
      </c>
      <c r="AI49">
        <v>0</v>
      </c>
      <c r="AJ49">
        <v>0</v>
      </c>
      <c r="AK49">
        <v>0</v>
      </c>
      <c r="AL49">
        <v>0</v>
      </c>
      <c r="AM49">
        <v>0</v>
      </c>
      <c r="AN49">
        <v>0</v>
      </c>
      <c r="AO49">
        <v>0</v>
      </c>
      <c r="AP49">
        <v>0</v>
      </c>
      <c r="AQ49">
        <v>0</v>
      </c>
      <c r="AR49">
        <v>0</v>
      </c>
      <c r="AS49">
        <v>0</v>
      </c>
      <c r="AT49">
        <v>0</v>
      </c>
      <c r="AU49">
        <v>0</v>
      </c>
      <c r="AV49">
        <v>0</v>
      </c>
    </row>
    <row r="50" spans="1:48" x14ac:dyDescent="0.45">
      <c r="A50" t="s">
        <v>10</v>
      </c>
      <c r="B50">
        <v>1</v>
      </c>
      <c r="C50">
        <v>1217</v>
      </c>
      <c r="D50">
        <v>1</v>
      </c>
      <c r="E50" t="s">
        <v>77</v>
      </c>
      <c r="G50">
        <v>0</v>
      </c>
      <c r="H50">
        <v>0</v>
      </c>
      <c r="I50">
        <v>0</v>
      </c>
      <c r="J50">
        <v>0</v>
      </c>
      <c r="K50">
        <v>0</v>
      </c>
      <c r="L50">
        <v>0</v>
      </c>
      <c r="M50">
        <v>0</v>
      </c>
      <c r="N50">
        <v>0</v>
      </c>
      <c r="O50">
        <v>0</v>
      </c>
      <c r="P50">
        <v>0</v>
      </c>
      <c r="Q50">
        <v>0</v>
      </c>
      <c r="R50">
        <v>0</v>
      </c>
      <c r="S50">
        <v>19131</v>
      </c>
      <c r="T50">
        <v>0</v>
      </c>
      <c r="U50">
        <v>19131</v>
      </c>
      <c r="V50">
        <v>0</v>
      </c>
      <c r="W50">
        <v>0</v>
      </c>
      <c r="X50">
        <v>0</v>
      </c>
      <c r="Y50">
        <v>167.86</v>
      </c>
      <c r="Z50">
        <v>0</v>
      </c>
      <c r="AA50">
        <v>0</v>
      </c>
      <c r="AB50">
        <v>0</v>
      </c>
      <c r="AC50">
        <v>0</v>
      </c>
      <c r="AD50">
        <v>0</v>
      </c>
      <c r="AE50">
        <v>0</v>
      </c>
      <c r="AF50">
        <v>0</v>
      </c>
      <c r="AG50">
        <v>-19298.86</v>
      </c>
      <c r="AH50">
        <v>0</v>
      </c>
      <c r="AI50">
        <v>0</v>
      </c>
      <c r="AJ50">
        <v>0</v>
      </c>
      <c r="AK50">
        <v>0</v>
      </c>
      <c r="AL50">
        <v>0</v>
      </c>
      <c r="AM50">
        <v>59.95</v>
      </c>
      <c r="AN50">
        <v>138.35</v>
      </c>
      <c r="AO50">
        <v>50.73</v>
      </c>
      <c r="AP50">
        <v>37</v>
      </c>
      <c r="AQ50">
        <v>0</v>
      </c>
      <c r="AR50">
        <v>0</v>
      </c>
      <c r="AS50">
        <v>0</v>
      </c>
      <c r="AT50">
        <v>0</v>
      </c>
      <c r="AU50">
        <v>0</v>
      </c>
      <c r="AV50">
        <v>0</v>
      </c>
    </row>
    <row r="51" spans="1:48" x14ac:dyDescent="0.45">
      <c r="A51" t="s">
        <v>10</v>
      </c>
      <c r="B51">
        <v>1</v>
      </c>
      <c r="C51">
        <v>1220</v>
      </c>
      <c r="D51">
        <v>1</v>
      </c>
      <c r="E51" t="s">
        <v>78</v>
      </c>
      <c r="G51">
        <v>5372.11</v>
      </c>
      <c r="H51">
        <v>0</v>
      </c>
      <c r="I51">
        <v>0</v>
      </c>
      <c r="J51">
        <v>0</v>
      </c>
      <c r="K51">
        <v>190151.41</v>
      </c>
      <c r="L51">
        <v>0</v>
      </c>
      <c r="M51">
        <v>-190151.41</v>
      </c>
      <c r="N51">
        <v>0</v>
      </c>
      <c r="O51">
        <v>0</v>
      </c>
      <c r="P51">
        <v>136</v>
      </c>
      <c r="Q51">
        <v>17569.62</v>
      </c>
      <c r="R51">
        <v>0</v>
      </c>
      <c r="S51">
        <v>4543.72</v>
      </c>
      <c r="T51">
        <v>0</v>
      </c>
      <c r="U51">
        <v>27621.45</v>
      </c>
      <c r="V51">
        <v>0</v>
      </c>
      <c r="W51">
        <v>0</v>
      </c>
      <c r="X51">
        <v>4959.83</v>
      </c>
      <c r="Y51">
        <v>-4959.83</v>
      </c>
      <c r="Z51">
        <v>0</v>
      </c>
      <c r="AA51">
        <v>0</v>
      </c>
      <c r="AB51">
        <v>-4421.37</v>
      </c>
      <c r="AC51">
        <v>0</v>
      </c>
      <c r="AD51">
        <v>0</v>
      </c>
      <c r="AE51">
        <v>0</v>
      </c>
      <c r="AF51">
        <v>0</v>
      </c>
      <c r="AG51">
        <v>322883.01</v>
      </c>
      <c r="AH51">
        <v>0</v>
      </c>
      <c r="AI51">
        <v>346083.09</v>
      </c>
      <c r="AJ51">
        <v>0</v>
      </c>
      <c r="AK51">
        <v>0</v>
      </c>
      <c r="AL51">
        <v>0</v>
      </c>
      <c r="AM51">
        <v>0</v>
      </c>
      <c r="AN51">
        <v>8250</v>
      </c>
      <c r="AO51">
        <v>232.29</v>
      </c>
      <c r="AP51">
        <v>-107.29</v>
      </c>
      <c r="AQ51">
        <v>0</v>
      </c>
      <c r="AR51">
        <v>0</v>
      </c>
      <c r="AS51">
        <v>0</v>
      </c>
      <c r="AT51">
        <v>0</v>
      </c>
      <c r="AU51">
        <v>0</v>
      </c>
      <c r="AV51">
        <v>0</v>
      </c>
    </row>
    <row r="52" spans="1:48" x14ac:dyDescent="0.45">
      <c r="A52" t="s">
        <v>10</v>
      </c>
      <c r="B52">
        <v>1</v>
      </c>
      <c r="C52">
        <v>1225</v>
      </c>
      <c r="D52">
        <v>1</v>
      </c>
      <c r="E52" t="s">
        <v>79</v>
      </c>
      <c r="G52">
        <v>64139.64</v>
      </c>
      <c r="H52">
        <v>0</v>
      </c>
      <c r="I52">
        <v>0</v>
      </c>
      <c r="J52">
        <v>0</v>
      </c>
      <c r="K52">
        <v>-64139.64</v>
      </c>
      <c r="L52">
        <v>0</v>
      </c>
      <c r="M52">
        <v>0</v>
      </c>
      <c r="N52">
        <v>0</v>
      </c>
      <c r="O52">
        <v>0</v>
      </c>
      <c r="P52">
        <v>0</v>
      </c>
      <c r="Q52">
        <v>0</v>
      </c>
      <c r="R52">
        <v>0</v>
      </c>
      <c r="S52">
        <v>2678.55</v>
      </c>
      <c r="T52">
        <v>0</v>
      </c>
      <c r="U52">
        <v>2678.55</v>
      </c>
      <c r="V52">
        <v>-2678.55</v>
      </c>
      <c r="W52">
        <v>0</v>
      </c>
      <c r="X52">
        <v>2124.25</v>
      </c>
      <c r="Y52">
        <v>-2124.25</v>
      </c>
      <c r="Z52">
        <v>0</v>
      </c>
      <c r="AA52">
        <v>0</v>
      </c>
      <c r="AB52">
        <v>0</v>
      </c>
      <c r="AC52">
        <v>0</v>
      </c>
      <c r="AD52">
        <v>0</v>
      </c>
      <c r="AE52">
        <v>0</v>
      </c>
      <c r="AF52">
        <v>0</v>
      </c>
      <c r="AG52">
        <v>0</v>
      </c>
      <c r="AH52">
        <v>0</v>
      </c>
      <c r="AI52">
        <v>0</v>
      </c>
      <c r="AJ52">
        <v>0</v>
      </c>
      <c r="AK52">
        <v>761.06</v>
      </c>
      <c r="AL52">
        <v>761.06</v>
      </c>
      <c r="AM52">
        <v>-1522.12</v>
      </c>
      <c r="AN52">
        <v>0</v>
      </c>
      <c r="AO52">
        <v>0</v>
      </c>
      <c r="AP52">
        <v>0</v>
      </c>
      <c r="AQ52">
        <v>0</v>
      </c>
      <c r="AR52">
        <v>0</v>
      </c>
      <c r="AS52">
        <v>0</v>
      </c>
      <c r="AT52">
        <v>0</v>
      </c>
      <c r="AU52">
        <v>0</v>
      </c>
      <c r="AV52">
        <v>0</v>
      </c>
    </row>
    <row r="53" spans="1:48" x14ac:dyDescent="0.45">
      <c r="A53" t="s">
        <v>10</v>
      </c>
      <c r="B53">
        <v>1</v>
      </c>
      <c r="C53">
        <v>1250</v>
      </c>
      <c r="D53">
        <v>1</v>
      </c>
      <c r="E53" t="s">
        <v>80</v>
      </c>
      <c r="G53">
        <v>127958.54</v>
      </c>
      <c r="H53">
        <v>0</v>
      </c>
      <c r="I53">
        <v>0</v>
      </c>
      <c r="J53">
        <v>0</v>
      </c>
      <c r="K53">
        <v>-127958.54</v>
      </c>
      <c r="L53">
        <v>0</v>
      </c>
      <c r="M53">
        <v>0</v>
      </c>
      <c r="N53">
        <v>0</v>
      </c>
      <c r="O53">
        <v>0</v>
      </c>
      <c r="P53">
        <v>0</v>
      </c>
      <c r="Q53">
        <v>0</v>
      </c>
      <c r="R53">
        <v>0</v>
      </c>
      <c r="S53">
        <v>5343.71</v>
      </c>
      <c r="T53">
        <v>0</v>
      </c>
      <c r="U53">
        <v>5343.71</v>
      </c>
      <c r="V53">
        <v>-5343.71</v>
      </c>
      <c r="W53">
        <v>0</v>
      </c>
      <c r="X53">
        <v>4237.88</v>
      </c>
      <c r="Y53">
        <v>-4237.88</v>
      </c>
      <c r="Z53">
        <v>0</v>
      </c>
      <c r="AA53">
        <v>0</v>
      </c>
      <c r="AB53">
        <v>0</v>
      </c>
      <c r="AC53">
        <v>0</v>
      </c>
      <c r="AD53">
        <v>0</v>
      </c>
      <c r="AE53">
        <v>0</v>
      </c>
      <c r="AF53">
        <v>0</v>
      </c>
      <c r="AG53">
        <v>0</v>
      </c>
      <c r="AH53">
        <v>0</v>
      </c>
      <c r="AI53">
        <v>0</v>
      </c>
      <c r="AJ53">
        <v>0</v>
      </c>
      <c r="AK53">
        <v>1518.32</v>
      </c>
      <c r="AL53">
        <v>1518.32</v>
      </c>
      <c r="AM53">
        <v>-3036.64</v>
      </c>
      <c r="AN53">
        <v>0</v>
      </c>
      <c r="AO53">
        <v>0</v>
      </c>
      <c r="AP53">
        <v>0</v>
      </c>
      <c r="AQ53">
        <v>0</v>
      </c>
      <c r="AR53">
        <v>0</v>
      </c>
      <c r="AS53">
        <v>0</v>
      </c>
      <c r="AT53">
        <v>0</v>
      </c>
      <c r="AU53">
        <v>0</v>
      </c>
      <c r="AV53">
        <v>0</v>
      </c>
    </row>
    <row r="54" spans="1:48" x14ac:dyDescent="0.45">
      <c r="A54" t="s">
        <v>10</v>
      </c>
      <c r="B54">
        <v>1</v>
      </c>
      <c r="C54">
        <v>1300</v>
      </c>
      <c r="D54">
        <v>1</v>
      </c>
      <c r="E54" t="s">
        <v>81</v>
      </c>
      <c r="G54">
        <v>43128.35</v>
      </c>
      <c r="H54">
        <v>-2752.47</v>
      </c>
      <c r="I54">
        <v>-2752.47</v>
      </c>
      <c r="J54">
        <v>2350.5300000000002</v>
      </c>
      <c r="K54">
        <v>855.57</v>
      </c>
      <c r="L54">
        <v>-3411.49</v>
      </c>
      <c r="M54">
        <v>-3411.49</v>
      </c>
      <c r="N54">
        <v>-3411.49</v>
      </c>
      <c r="O54">
        <v>-3411.49</v>
      </c>
      <c r="P54">
        <v>-3411.49</v>
      </c>
      <c r="Q54">
        <v>-3411.49</v>
      </c>
      <c r="R54">
        <v>19483.87</v>
      </c>
      <c r="S54">
        <v>-2513.89</v>
      </c>
      <c r="T54">
        <v>0</v>
      </c>
      <c r="U54">
        <v>37330.550000000003</v>
      </c>
      <c r="V54">
        <v>-3181.79</v>
      </c>
      <c r="W54">
        <v>-3181.79</v>
      </c>
      <c r="X54">
        <v>-880.66</v>
      </c>
      <c r="Y54">
        <v>-3247.52</v>
      </c>
      <c r="Z54">
        <v>-2521.63</v>
      </c>
      <c r="AA54">
        <v>-2521.63</v>
      </c>
      <c r="AB54">
        <v>-2521.63</v>
      </c>
      <c r="AC54">
        <v>-56.05</v>
      </c>
      <c r="AD54">
        <v>20276.009999999998</v>
      </c>
      <c r="AE54">
        <v>-2736.25</v>
      </c>
      <c r="AF54">
        <v>-1723.12</v>
      </c>
      <c r="AG54">
        <v>-2845.82</v>
      </c>
      <c r="AH54">
        <v>0</v>
      </c>
      <c r="AI54">
        <v>32188.67</v>
      </c>
      <c r="AJ54">
        <v>-2845.8</v>
      </c>
      <c r="AK54">
        <v>-2845.8</v>
      </c>
      <c r="AL54">
        <v>-2845.8</v>
      </c>
      <c r="AM54">
        <v>963.77</v>
      </c>
      <c r="AN54">
        <v>-2855.06</v>
      </c>
      <c r="AO54">
        <v>-2855.06</v>
      </c>
      <c r="AP54">
        <v>-2855.06</v>
      </c>
      <c r="AQ54">
        <v>0</v>
      </c>
      <c r="AR54">
        <v>0</v>
      </c>
      <c r="AS54">
        <v>0</v>
      </c>
      <c r="AT54">
        <v>0</v>
      </c>
      <c r="AU54">
        <v>0</v>
      </c>
      <c r="AV54">
        <v>0</v>
      </c>
    </row>
    <row r="55" spans="1:48" x14ac:dyDescent="0.45">
      <c r="A55" t="s">
        <v>10</v>
      </c>
      <c r="B55">
        <v>1</v>
      </c>
      <c r="C55">
        <v>1350</v>
      </c>
      <c r="D55">
        <v>1</v>
      </c>
      <c r="E55" t="s">
        <v>82</v>
      </c>
      <c r="G55">
        <v>0</v>
      </c>
      <c r="H55">
        <v>0</v>
      </c>
      <c r="I55">
        <v>0</v>
      </c>
      <c r="J55">
        <v>0</v>
      </c>
      <c r="K55">
        <v>0</v>
      </c>
      <c r="L55">
        <v>0</v>
      </c>
      <c r="M55">
        <v>0</v>
      </c>
      <c r="N55">
        <v>0</v>
      </c>
      <c r="O55">
        <v>0</v>
      </c>
      <c r="P55">
        <v>0</v>
      </c>
      <c r="Q55">
        <v>0</v>
      </c>
      <c r="R55">
        <v>0</v>
      </c>
      <c r="S55">
        <v>0</v>
      </c>
      <c r="T55">
        <v>0</v>
      </c>
      <c r="U55">
        <v>0</v>
      </c>
      <c r="V55">
        <v>0</v>
      </c>
      <c r="W55">
        <v>0</v>
      </c>
      <c r="X55">
        <v>0</v>
      </c>
      <c r="Y55">
        <v>0</v>
      </c>
      <c r="Z55">
        <v>0</v>
      </c>
      <c r="AA55">
        <v>0</v>
      </c>
      <c r="AB55">
        <v>0</v>
      </c>
      <c r="AC55">
        <v>0</v>
      </c>
      <c r="AD55">
        <v>0</v>
      </c>
      <c r="AE55">
        <v>0</v>
      </c>
      <c r="AF55">
        <v>0</v>
      </c>
      <c r="AG55">
        <v>0</v>
      </c>
      <c r="AH55">
        <v>0</v>
      </c>
      <c r="AI55">
        <v>0</v>
      </c>
      <c r="AJ55">
        <v>0</v>
      </c>
      <c r="AK55">
        <v>0</v>
      </c>
      <c r="AL55">
        <v>0</v>
      </c>
      <c r="AM55">
        <v>0</v>
      </c>
      <c r="AN55">
        <v>0</v>
      </c>
      <c r="AO55">
        <v>0</v>
      </c>
      <c r="AP55">
        <v>0</v>
      </c>
      <c r="AQ55">
        <v>0</v>
      </c>
      <c r="AR55">
        <v>0</v>
      </c>
      <c r="AS55">
        <v>0</v>
      </c>
      <c r="AT55">
        <v>0</v>
      </c>
      <c r="AU55">
        <v>0</v>
      </c>
      <c r="AV55">
        <v>0</v>
      </c>
    </row>
    <row r="56" spans="1:48" x14ac:dyDescent="0.45">
      <c r="A56" t="s">
        <v>10</v>
      </c>
      <c r="B56">
        <v>1</v>
      </c>
      <c r="C56">
        <v>1355</v>
      </c>
      <c r="D56">
        <v>1</v>
      </c>
      <c r="E56" t="s">
        <v>83</v>
      </c>
      <c r="G56">
        <v>0</v>
      </c>
      <c r="H56">
        <v>0</v>
      </c>
      <c r="I56">
        <v>0</v>
      </c>
      <c r="J56">
        <v>0</v>
      </c>
      <c r="K56">
        <v>0</v>
      </c>
      <c r="L56">
        <v>0</v>
      </c>
      <c r="M56">
        <v>0</v>
      </c>
      <c r="N56">
        <v>0</v>
      </c>
      <c r="O56">
        <v>0</v>
      </c>
      <c r="P56">
        <v>0</v>
      </c>
      <c r="Q56">
        <v>0</v>
      </c>
      <c r="R56">
        <v>0</v>
      </c>
      <c r="S56">
        <v>0</v>
      </c>
      <c r="T56">
        <v>0</v>
      </c>
      <c r="U56">
        <v>0</v>
      </c>
      <c r="V56">
        <v>0</v>
      </c>
      <c r="W56">
        <v>0</v>
      </c>
      <c r="X56">
        <v>0</v>
      </c>
      <c r="Y56">
        <v>0</v>
      </c>
      <c r="Z56">
        <v>0</v>
      </c>
      <c r="AA56">
        <v>0</v>
      </c>
      <c r="AB56">
        <v>0</v>
      </c>
      <c r="AC56">
        <v>0</v>
      </c>
      <c r="AD56">
        <v>0</v>
      </c>
      <c r="AE56">
        <v>0</v>
      </c>
      <c r="AF56">
        <v>0</v>
      </c>
      <c r="AG56">
        <v>0</v>
      </c>
      <c r="AH56">
        <v>0</v>
      </c>
      <c r="AI56">
        <v>0</v>
      </c>
      <c r="AJ56">
        <v>0</v>
      </c>
      <c r="AK56">
        <v>0</v>
      </c>
      <c r="AL56">
        <v>0</v>
      </c>
      <c r="AM56">
        <v>0</v>
      </c>
      <c r="AN56">
        <v>0</v>
      </c>
      <c r="AO56">
        <v>0</v>
      </c>
      <c r="AP56">
        <v>0</v>
      </c>
      <c r="AQ56">
        <v>0</v>
      </c>
      <c r="AR56">
        <v>0</v>
      </c>
      <c r="AS56">
        <v>0</v>
      </c>
      <c r="AT56">
        <v>0</v>
      </c>
      <c r="AU56">
        <v>0</v>
      </c>
      <c r="AV56">
        <v>0</v>
      </c>
    </row>
    <row r="57" spans="1:48" x14ac:dyDescent="0.45">
      <c r="A57" t="s">
        <v>10</v>
      </c>
      <c r="B57">
        <v>1</v>
      </c>
      <c r="C57">
        <v>1400</v>
      </c>
      <c r="D57">
        <v>1</v>
      </c>
      <c r="E57" t="s">
        <v>84</v>
      </c>
      <c r="F57">
        <v>1787</v>
      </c>
      <c r="G57">
        <v>100</v>
      </c>
      <c r="H57">
        <v>0</v>
      </c>
      <c r="I57">
        <v>0</v>
      </c>
      <c r="J57">
        <v>0</v>
      </c>
      <c r="K57">
        <v>0</v>
      </c>
      <c r="L57">
        <v>0</v>
      </c>
      <c r="M57">
        <v>0</v>
      </c>
      <c r="N57">
        <v>0</v>
      </c>
      <c r="O57">
        <v>0</v>
      </c>
      <c r="P57">
        <v>0</v>
      </c>
      <c r="Q57">
        <v>0</v>
      </c>
      <c r="R57">
        <v>0</v>
      </c>
      <c r="S57">
        <v>0</v>
      </c>
      <c r="T57">
        <v>0</v>
      </c>
      <c r="U57">
        <v>100</v>
      </c>
      <c r="V57">
        <v>0</v>
      </c>
      <c r="W57">
        <v>0</v>
      </c>
      <c r="X57">
        <v>0</v>
      </c>
      <c r="Y57">
        <v>0</v>
      </c>
      <c r="Z57">
        <v>0</v>
      </c>
      <c r="AA57">
        <v>0</v>
      </c>
      <c r="AB57">
        <v>0</v>
      </c>
      <c r="AC57">
        <v>0</v>
      </c>
      <c r="AD57">
        <v>0</v>
      </c>
      <c r="AE57">
        <v>0</v>
      </c>
      <c r="AF57">
        <v>0</v>
      </c>
      <c r="AG57">
        <v>0</v>
      </c>
      <c r="AH57">
        <v>0</v>
      </c>
      <c r="AI57">
        <v>100</v>
      </c>
      <c r="AJ57">
        <v>0</v>
      </c>
      <c r="AK57">
        <v>0</v>
      </c>
      <c r="AL57">
        <v>0</v>
      </c>
      <c r="AM57">
        <v>0</v>
      </c>
      <c r="AN57">
        <v>0</v>
      </c>
      <c r="AO57">
        <v>0</v>
      </c>
      <c r="AP57">
        <v>0</v>
      </c>
      <c r="AQ57">
        <v>0</v>
      </c>
      <c r="AR57">
        <v>0</v>
      </c>
      <c r="AS57">
        <v>0</v>
      </c>
      <c r="AT57">
        <v>0</v>
      </c>
      <c r="AU57">
        <v>0</v>
      </c>
      <c r="AV57">
        <v>0</v>
      </c>
    </row>
    <row r="58" spans="1:48" x14ac:dyDescent="0.45">
      <c r="A58" t="s">
        <v>10</v>
      </c>
      <c r="B58">
        <v>1</v>
      </c>
      <c r="C58">
        <v>1405</v>
      </c>
      <c r="D58">
        <v>1</v>
      </c>
      <c r="E58" t="s">
        <v>85</v>
      </c>
      <c r="F58">
        <v>1788</v>
      </c>
      <c r="G58">
        <v>0</v>
      </c>
      <c r="H58">
        <v>0</v>
      </c>
      <c r="I58">
        <v>0</v>
      </c>
      <c r="J58">
        <v>0</v>
      </c>
      <c r="K58">
        <v>0</v>
      </c>
      <c r="L58">
        <v>0</v>
      </c>
      <c r="M58">
        <v>0</v>
      </c>
      <c r="N58">
        <v>0</v>
      </c>
      <c r="O58">
        <v>0</v>
      </c>
      <c r="P58">
        <v>0</v>
      </c>
      <c r="Q58">
        <v>0</v>
      </c>
      <c r="R58">
        <v>0</v>
      </c>
      <c r="S58">
        <v>0</v>
      </c>
      <c r="T58">
        <v>0</v>
      </c>
      <c r="U58">
        <v>0</v>
      </c>
      <c r="V58">
        <v>0</v>
      </c>
      <c r="W58">
        <v>0</v>
      </c>
      <c r="X58">
        <v>0</v>
      </c>
      <c r="Y58">
        <v>0</v>
      </c>
      <c r="Z58">
        <v>0</v>
      </c>
      <c r="AA58">
        <v>0</v>
      </c>
      <c r="AB58">
        <v>0</v>
      </c>
      <c r="AC58">
        <v>0</v>
      </c>
      <c r="AD58">
        <v>0</v>
      </c>
      <c r="AE58">
        <v>0</v>
      </c>
      <c r="AF58">
        <v>0</v>
      </c>
      <c r="AG58">
        <v>0</v>
      </c>
      <c r="AH58">
        <v>0</v>
      </c>
      <c r="AI58">
        <v>0</v>
      </c>
      <c r="AJ58">
        <v>0</v>
      </c>
      <c r="AK58">
        <v>0</v>
      </c>
      <c r="AL58">
        <v>0</v>
      </c>
      <c r="AM58">
        <v>0</v>
      </c>
      <c r="AN58">
        <v>0</v>
      </c>
      <c r="AO58">
        <v>0</v>
      </c>
      <c r="AP58">
        <v>0</v>
      </c>
      <c r="AQ58">
        <v>0</v>
      </c>
      <c r="AR58">
        <v>0</v>
      </c>
      <c r="AS58">
        <v>0</v>
      </c>
      <c r="AT58">
        <v>0</v>
      </c>
      <c r="AU58">
        <v>0</v>
      </c>
      <c r="AV58">
        <v>0</v>
      </c>
    </row>
    <row r="59" spans="1:48" x14ac:dyDescent="0.45">
      <c r="A59" t="s">
        <v>10</v>
      </c>
      <c r="B59">
        <v>1</v>
      </c>
      <c r="C59">
        <v>1410</v>
      </c>
      <c r="D59">
        <v>1</v>
      </c>
      <c r="E59" t="s">
        <v>86</v>
      </c>
      <c r="F59">
        <v>1774</v>
      </c>
      <c r="G59">
        <v>270943.12</v>
      </c>
      <c r="H59">
        <v>0</v>
      </c>
      <c r="I59">
        <v>0</v>
      </c>
      <c r="J59">
        <v>0</v>
      </c>
      <c r="K59">
        <v>0</v>
      </c>
      <c r="L59">
        <v>0</v>
      </c>
      <c r="M59">
        <v>0</v>
      </c>
      <c r="N59">
        <v>0</v>
      </c>
      <c r="O59">
        <v>0</v>
      </c>
      <c r="P59">
        <v>0</v>
      </c>
      <c r="Q59">
        <v>0</v>
      </c>
      <c r="R59">
        <v>4901.38</v>
      </c>
      <c r="S59">
        <v>23084.37</v>
      </c>
      <c r="T59">
        <v>0</v>
      </c>
      <c r="U59">
        <v>298928.87</v>
      </c>
      <c r="V59">
        <v>0</v>
      </c>
      <c r="W59">
        <v>1375.96</v>
      </c>
      <c r="X59">
        <v>0</v>
      </c>
      <c r="Y59">
        <v>0</v>
      </c>
      <c r="Z59">
        <v>0</v>
      </c>
      <c r="AA59">
        <v>0</v>
      </c>
      <c r="AB59">
        <v>0</v>
      </c>
      <c r="AC59">
        <v>0</v>
      </c>
      <c r="AD59">
        <v>3211.11</v>
      </c>
      <c r="AE59">
        <v>0</v>
      </c>
      <c r="AF59">
        <v>0</v>
      </c>
      <c r="AG59">
        <v>0</v>
      </c>
      <c r="AH59">
        <v>0</v>
      </c>
      <c r="AI59">
        <v>303515.94</v>
      </c>
      <c r="AJ59">
        <v>0</v>
      </c>
      <c r="AK59">
        <v>0</v>
      </c>
      <c r="AL59">
        <v>6676.5</v>
      </c>
      <c r="AM59">
        <v>4543.53</v>
      </c>
      <c r="AN59">
        <v>0</v>
      </c>
      <c r="AO59">
        <v>38855.21</v>
      </c>
      <c r="AP59">
        <v>0</v>
      </c>
      <c r="AQ59">
        <v>0</v>
      </c>
      <c r="AR59">
        <v>0</v>
      </c>
      <c r="AS59">
        <v>0</v>
      </c>
      <c r="AT59">
        <v>0</v>
      </c>
      <c r="AU59">
        <v>0</v>
      </c>
      <c r="AV59">
        <v>0</v>
      </c>
    </row>
    <row r="60" spans="1:48" x14ac:dyDescent="0.45">
      <c r="A60" t="s">
        <v>10</v>
      </c>
      <c r="B60">
        <v>1</v>
      </c>
      <c r="C60">
        <v>1415</v>
      </c>
      <c r="D60">
        <v>1</v>
      </c>
      <c r="E60" t="s">
        <v>87</v>
      </c>
      <c r="F60">
        <v>1775</v>
      </c>
      <c r="G60">
        <v>-173615.92</v>
      </c>
      <c r="H60">
        <v>0</v>
      </c>
      <c r="I60">
        <v>0</v>
      </c>
      <c r="J60">
        <v>0</v>
      </c>
      <c r="K60">
        <v>0</v>
      </c>
      <c r="L60">
        <v>0</v>
      </c>
      <c r="M60">
        <v>0</v>
      </c>
      <c r="N60">
        <v>0</v>
      </c>
      <c r="O60">
        <v>0</v>
      </c>
      <c r="P60">
        <v>0</v>
      </c>
      <c r="Q60">
        <v>0</v>
      </c>
      <c r="R60">
        <v>0</v>
      </c>
      <c r="S60">
        <v>-33396.019999999997</v>
      </c>
      <c r="T60">
        <v>0</v>
      </c>
      <c r="U60">
        <v>-207011.94</v>
      </c>
      <c r="V60">
        <v>0</v>
      </c>
      <c r="W60">
        <v>0</v>
      </c>
      <c r="X60">
        <v>0</v>
      </c>
      <c r="Y60">
        <v>0</v>
      </c>
      <c r="Z60">
        <v>0</v>
      </c>
      <c r="AA60">
        <v>0</v>
      </c>
      <c r="AB60">
        <v>0</v>
      </c>
      <c r="AC60">
        <v>0</v>
      </c>
      <c r="AD60">
        <v>0</v>
      </c>
      <c r="AE60">
        <v>0</v>
      </c>
      <c r="AF60">
        <v>0</v>
      </c>
      <c r="AG60">
        <v>-28263.14</v>
      </c>
      <c r="AH60">
        <v>0</v>
      </c>
      <c r="AI60">
        <v>-235275.08</v>
      </c>
      <c r="AJ60">
        <v>0</v>
      </c>
      <c r="AK60">
        <v>0</v>
      </c>
      <c r="AL60">
        <v>0</v>
      </c>
      <c r="AM60">
        <v>0</v>
      </c>
      <c r="AN60">
        <v>0</v>
      </c>
      <c r="AO60">
        <v>0</v>
      </c>
      <c r="AP60">
        <v>0</v>
      </c>
      <c r="AQ60">
        <v>0</v>
      </c>
      <c r="AR60">
        <v>0</v>
      </c>
      <c r="AS60">
        <v>0</v>
      </c>
      <c r="AT60">
        <v>0</v>
      </c>
      <c r="AU60">
        <v>0</v>
      </c>
      <c r="AV60">
        <v>0</v>
      </c>
    </row>
    <row r="61" spans="1:48" x14ac:dyDescent="0.45">
      <c r="A61" t="s">
        <v>10</v>
      </c>
      <c r="B61">
        <v>1</v>
      </c>
      <c r="C61">
        <v>1420</v>
      </c>
      <c r="D61">
        <v>1</v>
      </c>
      <c r="E61" t="s">
        <v>88</v>
      </c>
      <c r="F61">
        <v>1772</v>
      </c>
      <c r="G61">
        <v>177533.26</v>
      </c>
      <c r="H61">
        <v>0</v>
      </c>
      <c r="I61">
        <v>0</v>
      </c>
      <c r="J61">
        <v>0</v>
      </c>
      <c r="K61">
        <v>0</v>
      </c>
      <c r="L61">
        <v>0</v>
      </c>
      <c r="M61">
        <v>0</v>
      </c>
      <c r="N61">
        <v>0</v>
      </c>
      <c r="O61">
        <v>3106.56</v>
      </c>
      <c r="P61">
        <v>0</v>
      </c>
      <c r="Q61">
        <v>0</v>
      </c>
      <c r="R61">
        <v>0</v>
      </c>
      <c r="S61">
        <v>0</v>
      </c>
      <c r="T61">
        <v>0</v>
      </c>
      <c r="U61">
        <v>180639.82</v>
      </c>
      <c r="V61">
        <v>0</v>
      </c>
      <c r="W61">
        <v>0</v>
      </c>
      <c r="X61">
        <v>0</v>
      </c>
      <c r="Y61">
        <v>0</v>
      </c>
      <c r="Z61">
        <v>0</v>
      </c>
      <c r="AA61">
        <v>0</v>
      </c>
      <c r="AB61">
        <v>0</v>
      </c>
      <c r="AC61">
        <v>0</v>
      </c>
      <c r="AD61">
        <v>0</v>
      </c>
      <c r="AE61">
        <v>0</v>
      </c>
      <c r="AF61">
        <v>0</v>
      </c>
      <c r="AG61">
        <v>2838.74</v>
      </c>
      <c r="AH61">
        <v>0</v>
      </c>
      <c r="AI61">
        <v>183478.56</v>
      </c>
      <c r="AJ61">
        <v>0</v>
      </c>
      <c r="AK61">
        <v>0</v>
      </c>
      <c r="AL61">
        <v>0</v>
      </c>
      <c r="AM61">
        <v>0</v>
      </c>
      <c r="AN61">
        <v>0</v>
      </c>
      <c r="AO61">
        <v>0</v>
      </c>
      <c r="AP61">
        <v>0</v>
      </c>
      <c r="AQ61">
        <v>0</v>
      </c>
      <c r="AR61">
        <v>0</v>
      </c>
      <c r="AS61">
        <v>0</v>
      </c>
      <c r="AT61">
        <v>0</v>
      </c>
      <c r="AU61">
        <v>0</v>
      </c>
      <c r="AV61">
        <v>0</v>
      </c>
    </row>
    <row r="62" spans="1:48" x14ac:dyDescent="0.45">
      <c r="A62" t="s">
        <v>10</v>
      </c>
      <c r="B62">
        <v>1</v>
      </c>
      <c r="C62">
        <v>1425</v>
      </c>
      <c r="D62">
        <v>1</v>
      </c>
      <c r="E62" t="s">
        <v>89</v>
      </c>
      <c r="F62">
        <v>1773</v>
      </c>
      <c r="G62">
        <v>-171073.77</v>
      </c>
      <c r="H62">
        <v>0</v>
      </c>
      <c r="I62">
        <v>0</v>
      </c>
      <c r="J62">
        <v>0</v>
      </c>
      <c r="K62">
        <v>0</v>
      </c>
      <c r="L62">
        <v>0</v>
      </c>
      <c r="M62">
        <v>0</v>
      </c>
      <c r="N62">
        <v>0</v>
      </c>
      <c r="O62">
        <v>0</v>
      </c>
      <c r="P62">
        <v>0</v>
      </c>
      <c r="Q62">
        <v>0</v>
      </c>
      <c r="R62">
        <v>0</v>
      </c>
      <c r="S62">
        <v>-1602.55</v>
      </c>
      <c r="T62">
        <v>0</v>
      </c>
      <c r="U62">
        <v>-172676.32</v>
      </c>
      <c r="V62">
        <v>0</v>
      </c>
      <c r="W62">
        <v>0</v>
      </c>
      <c r="X62">
        <v>0</v>
      </c>
      <c r="Y62">
        <v>0</v>
      </c>
      <c r="Z62">
        <v>0</v>
      </c>
      <c r="AA62">
        <v>0</v>
      </c>
      <c r="AB62">
        <v>0</v>
      </c>
      <c r="AC62">
        <v>0</v>
      </c>
      <c r="AD62">
        <v>0</v>
      </c>
      <c r="AE62">
        <v>0</v>
      </c>
      <c r="AF62">
        <v>0</v>
      </c>
      <c r="AG62">
        <v>-1876.57</v>
      </c>
      <c r="AH62">
        <v>0</v>
      </c>
      <c r="AI62">
        <v>-174552.89</v>
      </c>
      <c r="AJ62">
        <v>0</v>
      </c>
      <c r="AK62">
        <v>0</v>
      </c>
      <c r="AL62">
        <v>0</v>
      </c>
      <c r="AM62">
        <v>0</v>
      </c>
      <c r="AN62">
        <v>0</v>
      </c>
      <c r="AO62">
        <v>0</v>
      </c>
      <c r="AP62">
        <v>0</v>
      </c>
      <c r="AQ62">
        <v>0</v>
      </c>
      <c r="AR62">
        <v>0</v>
      </c>
      <c r="AS62">
        <v>0</v>
      </c>
      <c r="AT62">
        <v>0</v>
      </c>
      <c r="AU62">
        <v>0</v>
      </c>
      <c r="AV62">
        <v>0</v>
      </c>
    </row>
    <row r="63" spans="1:48" x14ac:dyDescent="0.45">
      <c r="A63" t="s">
        <v>10</v>
      </c>
      <c r="B63">
        <v>1</v>
      </c>
      <c r="C63">
        <v>1430</v>
      </c>
      <c r="D63">
        <v>1</v>
      </c>
      <c r="E63" t="s">
        <v>90</v>
      </c>
      <c r="F63">
        <v>1918</v>
      </c>
      <c r="G63">
        <v>104677.17</v>
      </c>
      <c r="H63">
        <v>0</v>
      </c>
      <c r="I63">
        <v>0</v>
      </c>
      <c r="J63">
        <v>0</v>
      </c>
      <c r="K63">
        <v>0</v>
      </c>
      <c r="L63">
        <v>0</v>
      </c>
      <c r="M63">
        <v>0</v>
      </c>
      <c r="N63">
        <v>0</v>
      </c>
      <c r="O63">
        <v>0</v>
      </c>
      <c r="P63">
        <v>0</v>
      </c>
      <c r="Q63">
        <v>0</v>
      </c>
      <c r="R63">
        <v>0</v>
      </c>
      <c r="S63">
        <v>167700</v>
      </c>
      <c r="T63">
        <v>0</v>
      </c>
      <c r="U63">
        <v>272377.17</v>
      </c>
      <c r="V63">
        <v>0</v>
      </c>
      <c r="W63">
        <v>0</v>
      </c>
      <c r="X63">
        <v>0</v>
      </c>
      <c r="Y63">
        <v>0</v>
      </c>
      <c r="Z63">
        <v>0</v>
      </c>
      <c r="AA63">
        <v>0</v>
      </c>
      <c r="AB63">
        <v>0</v>
      </c>
      <c r="AC63">
        <v>0</v>
      </c>
      <c r="AD63">
        <v>0</v>
      </c>
      <c r="AE63">
        <v>0</v>
      </c>
      <c r="AF63">
        <v>0</v>
      </c>
      <c r="AG63">
        <v>0</v>
      </c>
      <c r="AH63">
        <v>0</v>
      </c>
      <c r="AI63">
        <v>272377.17</v>
      </c>
      <c r="AJ63">
        <v>0</v>
      </c>
      <c r="AK63">
        <v>0</v>
      </c>
      <c r="AL63">
        <v>0</v>
      </c>
      <c r="AM63">
        <v>0</v>
      </c>
      <c r="AN63">
        <v>0</v>
      </c>
      <c r="AO63">
        <v>0</v>
      </c>
      <c r="AP63">
        <v>0</v>
      </c>
      <c r="AQ63">
        <v>0</v>
      </c>
      <c r="AR63">
        <v>0</v>
      </c>
      <c r="AS63">
        <v>0</v>
      </c>
      <c r="AT63">
        <v>0</v>
      </c>
      <c r="AU63">
        <v>0</v>
      </c>
      <c r="AV63">
        <v>0</v>
      </c>
    </row>
    <row r="64" spans="1:48" x14ac:dyDescent="0.45">
      <c r="A64" t="s">
        <v>10</v>
      </c>
      <c r="B64">
        <v>1</v>
      </c>
      <c r="C64">
        <v>1435</v>
      </c>
      <c r="D64">
        <v>1</v>
      </c>
      <c r="E64" t="s">
        <v>91</v>
      </c>
      <c r="G64">
        <v>-104677.17</v>
      </c>
      <c r="H64">
        <v>0</v>
      </c>
      <c r="I64">
        <v>0</v>
      </c>
      <c r="J64">
        <v>0</v>
      </c>
      <c r="K64">
        <v>0</v>
      </c>
      <c r="L64">
        <v>0</v>
      </c>
      <c r="M64">
        <v>0</v>
      </c>
      <c r="N64">
        <v>0</v>
      </c>
      <c r="O64">
        <v>0</v>
      </c>
      <c r="P64">
        <v>0</v>
      </c>
      <c r="Q64">
        <v>0</v>
      </c>
      <c r="R64">
        <v>0</v>
      </c>
      <c r="S64">
        <v>0</v>
      </c>
      <c r="T64">
        <v>0</v>
      </c>
      <c r="U64">
        <v>-104677.17</v>
      </c>
      <c r="V64">
        <v>0</v>
      </c>
      <c r="W64">
        <v>0</v>
      </c>
      <c r="X64">
        <v>0</v>
      </c>
      <c r="Y64">
        <v>0</v>
      </c>
      <c r="Z64">
        <v>0</v>
      </c>
      <c r="AA64">
        <v>0</v>
      </c>
      <c r="AB64">
        <v>0</v>
      </c>
      <c r="AC64">
        <v>0</v>
      </c>
      <c r="AD64">
        <v>0</v>
      </c>
      <c r="AE64">
        <v>0</v>
      </c>
      <c r="AF64">
        <v>0</v>
      </c>
      <c r="AG64">
        <v>-34047.15</v>
      </c>
      <c r="AH64">
        <v>0</v>
      </c>
      <c r="AI64">
        <v>-138724.32</v>
      </c>
      <c r="AJ64">
        <v>0</v>
      </c>
      <c r="AK64">
        <v>0</v>
      </c>
      <c r="AL64">
        <v>0</v>
      </c>
      <c r="AM64">
        <v>0</v>
      </c>
      <c r="AN64">
        <v>0</v>
      </c>
      <c r="AO64">
        <v>0</v>
      </c>
      <c r="AP64">
        <v>0</v>
      </c>
      <c r="AQ64">
        <v>0</v>
      </c>
      <c r="AR64">
        <v>0</v>
      </c>
      <c r="AS64">
        <v>0</v>
      </c>
      <c r="AT64">
        <v>0</v>
      </c>
      <c r="AU64">
        <v>0</v>
      </c>
      <c r="AV64">
        <v>0</v>
      </c>
    </row>
    <row r="65" spans="1:48" x14ac:dyDescent="0.45">
      <c r="A65" t="s">
        <v>10</v>
      </c>
      <c r="B65">
        <v>1</v>
      </c>
      <c r="C65">
        <v>1440</v>
      </c>
      <c r="D65">
        <v>1</v>
      </c>
      <c r="E65" t="s">
        <v>92</v>
      </c>
      <c r="G65">
        <v>332754</v>
      </c>
      <c r="H65">
        <v>0</v>
      </c>
      <c r="I65">
        <v>0</v>
      </c>
      <c r="J65">
        <v>0</v>
      </c>
      <c r="K65">
        <v>0</v>
      </c>
      <c r="L65">
        <v>0</v>
      </c>
      <c r="M65">
        <v>0</v>
      </c>
      <c r="N65">
        <v>0</v>
      </c>
      <c r="O65">
        <v>0</v>
      </c>
      <c r="P65">
        <v>0</v>
      </c>
      <c r="Q65">
        <v>0</v>
      </c>
      <c r="R65">
        <v>0</v>
      </c>
      <c r="S65">
        <v>0</v>
      </c>
      <c r="T65">
        <v>0</v>
      </c>
      <c r="U65">
        <v>332754</v>
      </c>
      <c r="V65">
        <v>0</v>
      </c>
      <c r="W65">
        <v>0</v>
      </c>
      <c r="X65">
        <v>0</v>
      </c>
      <c r="Y65">
        <v>0</v>
      </c>
      <c r="Z65">
        <v>0</v>
      </c>
      <c r="AA65">
        <v>0</v>
      </c>
      <c r="AB65">
        <v>0</v>
      </c>
      <c r="AC65">
        <v>0</v>
      </c>
      <c r="AD65">
        <v>0</v>
      </c>
      <c r="AE65">
        <v>0</v>
      </c>
      <c r="AF65">
        <v>0</v>
      </c>
      <c r="AG65">
        <v>39923</v>
      </c>
      <c r="AH65">
        <v>0</v>
      </c>
      <c r="AI65">
        <v>372677</v>
      </c>
      <c r="AJ65">
        <v>0</v>
      </c>
      <c r="AK65">
        <v>0</v>
      </c>
      <c r="AL65">
        <v>0</v>
      </c>
      <c r="AM65">
        <v>0</v>
      </c>
      <c r="AN65">
        <v>0</v>
      </c>
      <c r="AO65">
        <v>0</v>
      </c>
      <c r="AP65">
        <v>0</v>
      </c>
      <c r="AQ65">
        <v>0</v>
      </c>
      <c r="AR65">
        <v>0</v>
      </c>
      <c r="AS65">
        <v>0</v>
      </c>
      <c r="AT65">
        <v>0</v>
      </c>
      <c r="AU65">
        <v>0</v>
      </c>
      <c r="AV65">
        <v>0</v>
      </c>
    </row>
    <row r="66" spans="1:48" x14ac:dyDescent="0.45">
      <c r="A66" t="s">
        <v>10</v>
      </c>
      <c r="B66">
        <v>1</v>
      </c>
      <c r="C66">
        <v>1445</v>
      </c>
      <c r="D66">
        <v>1</v>
      </c>
      <c r="E66" t="s">
        <v>93</v>
      </c>
      <c r="G66">
        <v>-211404.9</v>
      </c>
      <c r="H66">
        <v>0</v>
      </c>
      <c r="I66">
        <v>0</v>
      </c>
      <c r="J66">
        <v>0</v>
      </c>
      <c r="K66">
        <v>0</v>
      </c>
      <c r="L66">
        <v>0</v>
      </c>
      <c r="M66">
        <v>0</v>
      </c>
      <c r="N66">
        <v>0</v>
      </c>
      <c r="O66">
        <v>0</v>
      </c>
      <c r="P66">
        <v>0</v>
      </c>
      <c r="Q66">
        <v>0</v>
      </c>
      <c r="R66">
        <v>0</v>
      </c>
      <c r="S66">
        <v>-43064.52</v>
      </c>
      <c r="T66">
        <v>0</v>
      </c>
      <c r="U66">
        <v>-254469.42</v>
      </c>
      <c r="V66">
        <v>0</v>
      </c>
      <c r="W66">
        <v>0</v>
      </c>
      <c r="X66">
        <v>0</v>
      </c>
      <c r="Y66">
        <v>0</v>
      </c>
      <c r="Z66">
        <v>0</v>
      </c>
      <c r="AA66">
        <v>0</v>
      </c>
      <c r="AB66">
        <v>0</v>
      </c>
      <c r="AC66">
        <v>0</v>
      </c>
      <c r="AD66">
        <v>0</v>
      </c>
      <c r="AE66">
        <v>0</v>
      </c>
      <c r="AF66">
        <v>0</v>
      </c>
      <c r="AG66">
        <v>-53045.52</v>
      </c>
      <c r="AH66">
        <v>0</v>
      </c>
      <c r="AI66">
        <v>-307514.94</v>
      </c>
      <c r="AJ66">
        <v>0</v>
      </c>
      <c r="AK66">
        <v>0</v>
      </c>
      <c r="AL66">
        <v>0</v>
      </c>
      <c r="AM66">
        <v>0</v>
      </c>
      <c r="AN66">
        <v>0</v>
      </c>
      <c r="AO66">
        <v>0</v>
      </c>
      <c r="AP66">
        <v>0</v>
      </c>
      <c r="AQ66">
        <v>0</v>
      </c>
      <c r="AR66">
        <v>0</v>
      </c>
      <c r="AS66">
        <v>0</v>
      </c>
      <c r="AT66">
        <v>0</v>
      </c>
      <c r="AU66">
        <v>0</v>
      </c>
      <c r="AV66">
        <v>0</v>
      </c>
    </row>
    <row r="67" spans="1:48" x14ac:dyDescent="0.45">
      <c r="A67" t="s">
        <v>10</v>
      </c>
      <c r="B67">
        <v>1</v>
      </c>
      <c r="C67">
        <v>1446</v>
      </c>
      <c r="D67">
        <v>1</v>
      </c>
      <c r="E67" t="s">
        <v>94</v>
      </c>
      <c r="G67">
        <v>2092873.12</v>
      </c>
      <c r="H67">
        <v>0</v>
      </c>
      <c r="I67">
        <v>0</v>
      </c>
      <c r="J67">
        <v>0</v>
      </c>
      <c r="K67">
        <v>0</v>
      </c>
      <c r="L67">
        <v>0</v>
      </c>
      <c r="M67">
        <v>0</v>
      </c>
      <c r="N67">
        <v>0</v>
      </c>
      <c r="O67">
        <v>0</v>
      </c>
      <c r="P67">
        <v>0</v>
      </c>
      <c r="Q67">
        <v>0</v>
      </c>
      <c r="R67">
        <v>0</v>
      </c>
      <c r="S67">
        <v>0</v>
      </c>
      <c r="T67">
        <v>0</v>
      </c>
      <c r="U67">
        <v>2092873.12</v>
      </c>
      <c r="V67">
        <v>0</v>
      </c>
      <c r="W67">
        <v>0</v>
      </c>
      <c r="X67">
        <v>0</v>
      </c>
      <c r="Y67">
        <v>0</v>
      </c>
      <c r="Z67">
        <v>0</v>
      </c>
      <c r="AA67">
        <v>0</v>
      </c>
      <c r="AB67">
        <v>0</v>
      </c>
      <c r="AC67">
        <v>0</v>
      </c>
      <c r="AD67">
        <v>0</v>
      </c>
      <c r="AE67">
        <v>0</v>
      </c>
      <c r="AF67">
        <v>0</v>
      </c>
      <c r="AG67">
        <v>0</v>
      </c>
      <c r="AH67">
        <v>0</v>
      </c>
      <c r="AI67">
        <v>2092873.12</v>
      </c>
      <c r="AJ67">
        <v>0</v>
      </c>
      <c r="AK67">
        <v>0</v>
      </c>
      <c r="AL67">
        <v>0</v>
      </c>
      <c r="AM67">
        <v>0</v>
      </c>
      <c r="AN67">
        <v>0</v>
      </c>
      <c r="AO67">
        <v>0</v>
      </c>
      <c r="AP67">
        <v>0</v>
      </c>
      <c r="AQ67">
        <v>0</v>
      </c>
      <c r="AR67">
        <v>0</v>
      </c>
      <c r="AS67">
        <v>0</v>
      </c>
      <c r="AT67">
        <v>0</v>
      </c>
      <c r="AU67">
        <v>0</v>
      </c>
      <c r="AV67">
        <v>0</v>
      </c>
    </row>
    <row r="68" spans="1:48" x14ac:dyDescent="0.45">
      <c r="A68" t="s">
        <v>10</v>
      </c>
      <c r="B68">
        <v>1</v>
      </c>
      <c r="C68">
        <v>1447</v>
      </c>
      <c r="D68">
        <v>1</v>
      </c>
      <c r="E68" t="s">
        <v>95</v>
      </c>
      <c r="G68">
        <v>-120123.13</v>
      </c>
      <c r="H68">
        <v>0</v>
      </c>
      <c r="I68">
        <v>0</v>
      </c>
      <c r="J68">
        <v>0</v>
      </c>
      <c r="K68">
        <v>0</v>
      </c>
      <c r="L68">
        <v>0</v>
      </c>
      <c r="M68">
        <v>0</v>
      </c>
      <c r="N68">
        <v>0</v>
      </c>
      <c r="O68">
        <v>0</v>
      </c>
      <c r="P68">
        <v>0</v>
      </c>
      <c r="Q68">
        <v>0</v>
      </c>
      <c r="R68">
        <v>0</v>
      </c>
      <c r="S68">
        <v>-232541.46</v>
      </c>
      <c r="T68">
        <v>0</v>
      </c>
      <c r="U68">
        <v>-352664.59</v>
      </c>
      <c r="V68">
        <v>0</v>
      </c>
      <c r="W68">
        <v>0</v>
      </c>
      <c r="X68">
        <v>0</v>
      </c>
      <c r="Y68">
        <v>0</v>
      </c>
      <c r="Z68">
        <v>0</v>
      </c>
      <c r="AA68">
        <v>0</v>
      </c>
      <c r="AB68">
        <v>0</v>
      </c>
      <c r="AC68">
        <v>0</v>
      </c>
      <c r="AD68">
        <v>0</v>
      </c>
      <c r="AE68">
        <v>0</v>
      </c>
      <c r="AF68">
        <v>0</v>
      </c>
      <c r="AG68">
        <v>-232541.46</v>
      </c>
      <c r="AH68">
        <v>0</v>
      </c>
      <c r="AI68">
        <v>-585206.05000000005</v>
      </c>
      <c r="AJ68">
        <v>0</v>
      </c>
      <c r="AK68">
        <v>0</v>
      </c>
      <c r="AL68">
        <v>0</v>
      </c>
      <c r="AM68">
        <v>0</v>
      </c>
      <c r="AN68">
        <v>0</v>
      </c>
      <c r="AO68">
        <v>0</v>
      </c>
      <c r="AP68">
        <v>0</v>
      </c>
      <c r="AQ68">
        <v>0</v>
      </c>
      <c r="AR68">
        <v>0</v>
      </c>
      <c r="AS68">
        <v>0</v>
      </c>
      <c r="AT68">
        <v>0</v>
      </c>
      <c r="AU68">
        <v>0</v>
      </c>
      <c r="AV68">
        <v>0</v>
      </c>
    </row>
    <row r="69" spans="1:48" x14ac:dyDescent="0.45">
      <c r="A69" t="s">
        <v>10</v>
      </c>
      <c r="B69">
        <v>1</v>
      </c>
      <c r="C69">
        <v>1448</v>
      </c>
      <c r="D69">
        <v>1</v>
      </c>
      <c r="E69" t="s">
        <v>96</v>
      </c>
      <c r="G69">
        <v>0</v>
      </c>
      <c r="H69">
        <v>0</v>
      </c>
      <c r="I69">
        <v>0</v>
      </c>
      <c r="J69">
        <v>0</v>
      </c>
      <c r="K69">
        <v>0</v>
      </c>
      <c r="L69">
        <v>0</v>
      </c>
      <c r="M69">
        <v>0</v>
      </c>
      <c r="N69">
        <v>0</v>
      </c>
      <c r="O69">
        <v>0</v>
      </c>
      <c r="P69">
        <v>0</v>
      </c>
      <c r="Q69">
        <v>0</v>
      </c>
      <c r="R69">
        <v>0</v>
      </c>
      <c r="S69">
        <v>105216</v>
      </c>
      <c r="T69">
        <v>0</v>
      </c>
      <c r="U69">
        <v>105216</v>
      </c>
      <c r="V69">
        <v>0</v>
      </c>
      <c r="W69">
        <v>0</v>
      </c>
      <c r="X69">
        <v>0</v>
      </c>
      <c r="Y69">
        <v>0</v>
      </c>
      <c r="Z69">
        <v>0</v>
      </c>
      <c r="AA69">
        <v>0</v>
      </c>
      <c r="AB69">
        <v>0</v>
      </c>
      <c r="AC69">
        <v>0</v>
      </c>
      <c r="AD69">
        <v>0</v>
      </c>
      <c r="AE69">
        <v>0</v>
      </c>
      <c r="AF69">
        <v>0</v>
      </c>
      <c r="AG69">
        <v>501179.1</v>
      </c>
      <c r="AH69">
        <v>0</v>
      </c>
      <c r="AI69">
        <v>606395.1</v>
      </c>
      <c r="AJ69">
        <v>0</v>
      </c>
      <c r="AK69">
        <v>0</v>
      </c>
      <c r="AL69">
        <v>0</v>
      </c>
      <c r="AM69">
        <v>0</v>
      </c>
      <c r="AN69">
        <v>0</v>
      </c>
      <c r="AO69">
        <v>0</v>
      </c>
      <c r="AP69">
        <v>0</v>
      </c>
      <c r="AQ69">
        <v>0</v>
      </c>
      <c r="AR69">
        <v>0</v>
      </c>
      <c r="AS69">
        <v>0</v>
      </c>
      <c r="AT69">
        <v>0</v>
      </c>
      <c r="AU69">
        <v>0</v>
      </c>
      <c r="AV69">
        <v>0</v>
      </c>
    </row>
    <row r="70" spans="1:48" x14ac:dyDescent="0.45">
      <c r="A70" t="s">
        <v>10</v>
      </c>
      <c r="B70">
        <v>1</v>
      </c>
      <c r="C70">
        <v>1449</v>
      </c>
      <c r="D70">
        <v>1</v>
      </c>
      <c r="E70" t="s">
        <v>97</v>
      </c>
      <c r="G70">
        <v>0</v>
      </c>
      <c r="H70">
        <v>0</v>
      </c>
      <c r="I70">
        <v>0</v>
      </c>
      <c r="J70">
        <v>0</v>
      </c>
      <c r="K70">
        <v>0</v>
      </c>
      <c r="L70">
        <v>0</v>
      </c>
      <c r="M70">
        <v>0</v>
      </c>
      <c r="N70">
        <v>0</v>
      </c>
      <c r="O70">
        <v>0</v>
      </c>
      <c r="P70">
        <v>0</v>
      </c>
      <c r="Q70">
        <v>0</v>
      </c>
      <c r="R70">
        <v>0</v>
      </c>
      <c r="S70">
        <v>-5687</v>
      </c>
      <c r="T70">
        <v>0</v>
      </c>
      <c r="U70">
        <v>-5687</v>
      </c>
      <c r="V70">
        <v>0</v>
      </c>
      <c r="W70">
        <v>0</v>
      </c>
      <c r="X70">
        <v>0</v>
      </c>
      <c r="Y70">
        <v>0</v>
      </c>
      <c r="Z70">
        <v>0</v>
      </c>
      <c r="AA70">
        <v>0</v>
      </c>
      <c r="AB70">
        <v>0</v>
      </c>
      <c r="AC70">
        <v>0</v>
      </c>
      <c r="AD70">
        <v>0</v>
      </c>
      <c r="AE70">
        <v>0</v>
      </c>
      <c r="AF70">
        <v>0</v>
      </c>
      <c r="AG70">
        <v>0</v>
      </c>
      <c r="AH70">
        <v>0</v>
      </c>
      <c r="AI70">
        <v>-5687</v>
      </c>
      <c r="AJ70">
        <v>0</v>
      </c>
      <c r="AK70">
        <v>0</v>
      </c>
      <c r="AL70">
        <v>0</v>
      </c>
      <c r="AM70">
        <v>0</v>
      </c>
      <c r="AN70">
        <v>0</v>
      </c>
      <c r="AO70">
        <v>0</v>
      </c>
      <c r="AP70">
        <v>0</v>
      </c>
      <c r="AQ70">
        <v>0</v>
      </c>
      <c r="AR70">
        <v>0</v>
      </c>
      <c r="AS70">
        <v>0</v>
      </c>
      <c r="AT70">
        <v>0</v>
      </c>
      <c r="AU70">
        <v>0</v>
      </c>
      <c r="AV70">
        <v>0</v>
      </c>
    </row>
    <row r="71" spans="1:48" x14ac:dyDescent="0.45">
      <c r="A71" t="s">
        <v>10</v>
      </c>
      <c r="B71">
        <v>1</v>
      </c>
      <c r="C71">
        <v>1450</v>
      </c>
      <c r="D71">
        <v>1</v>
      </c>
      <c r="E71" t="s">
        <v>98</v>
      </c>
      <c r="G71">
        <v>382212.75</v>
      </c>
      <c r="H71">
        <v>0</v>
      </c>
      <c r="I71">
        <v>0</v>
      </c>
      <c r="J71">
        <v>0</v>
      </c>
      <c r="K71">
        <v>0</v>
      </c>
      <c r="L71">
        <v>0</v>
      </c>
      <c r="M71">
        <v>0</v>
      </c>
      <c r="N71">
        <v>0</v>
      </c>
      <c r="O71">
        <v>0</v>
      </c>
      <c r="P71">
        <v>0</v>
      </c>
      <c r="Q71">
        <v>0</v>
      </c>
      <c r="R71">
        <v>0</v>
      </c>
      <c r="S71">
        <v>0</v>
      </c>
      <c r="T71">
        <v>0</v>
      </c>
      <c r="U71">
        <v>382212.75</v>
      </c>
      <c r="V71">
        <v>0</v>
      </c>
      <c r="W71">
        <v>2949.11</v>
      </c>
      <c r="X71">
        <v>0</v>
      </c>
      <c r="Y71">
        <v>0</v>
      </c>
      <c r="Z71">
        <v>2903.12</v>
      </c>
      <c r="AA71">
        <v>0</v>
      </c>
      <c r="AB71">
        <v>0</v>
      </c>
      <c r="AC71">
        <v>0</v>
      </c>
      <c r="AD71">
        <v>0</v>
      </c>
      <c r="AE71">
        <v>5256.66</v>
      </c>
      <c r="AF71">
        <v>0</v>
      </c>
      <c r="AG71">
        <v>0</v>
      </c>
      <c r="AH71">
        <v>0</v>
      </c>
      <c r="AI71">
        <v>393321.64</v>
      </c>
      <c r="AJ71">
        <v>0</v>
      </c>
      <c r="AK71">
        <v>0</v>
      </c>
      <c r="AL71">
        <v>3190.56</v>
      </c>
      <c r="AM71">
        <v>0</v>
      </c>
      <c r="AN71">
        <v>0</v>
      </c>
      <c r="AO71">
        <v>0</v>
      </c>
      <c r="AP71">
        <v>0</v>
      </c>
      <c r="AQ71">
        <v>0</v>
      </c>
      <c r="AR71">
        <v>0</v>
      </c>
      <c r="AS71">
        <v>0</v>
      </c>
      <c r="AT71">
        <v>0</v>
      </c>
      <c r="AU71">
        <v>0</v>
      </c>
      <c r="AV71">
        <v>0</v>
      </c>
    </row>
    <row r="72" spans="1:48" x14ac:dyDescent="0.45">
      <c r="A72" t="s">
        <v>10</v>
      </c>
      <c r="B72">
        <v>1</v>
      </c>
      <c r="C72">
        <v>1455</v>
      </c>
      <c r="D72">
        <v>1</v>
      </c>
      <c r="E72" t="s">
        <v>99</v>
      </c>
      <c r="G72">
        <v>-314508.46999999997</v>
      </c>
      <c r="H72">
        <v>0</v>
      </c>
      <c r="I72">
        <v>0</v>
      </c>
      <c r="J72">
        <v>0</v>
      </c>
      <c r="K72">
        <v>0</v>
      </c>
      <c r="L72">
        <v>0</v>
      </c>
      <c r="M72">
        <v>0</v>
      </c>
      <c r="N72">
        <v>0</v>
      </c>
      <c r="O72">
        <v>0</v>
      </c>
      <c r="P72">
        <v>0</v>
      </c>
      <c r="Q72">
        <v>0</v>
      </c>
      <c r="R72">
        <v>0</v>
      </c>
      <c r="S72">
        <v>-13540.86</v>
      </c>
      <c r="T72">
        <v>0</v>
      </c>
      <c r="U72">
        <v>-328049.33</v>
      </c>
      <c r="V72">
        <v>0</v>
      </c>
      <c r="W72">
        <v>0</v>
      </c>
      <c r="X72">
        <v>0</v>
      </c>
      <c r="Y72">
        <v>0</v>
      </c>
      <c r="Z72">
        <v>0</v>
      </c>
      <c r="AA72">
        <v>0</v>
      </c>
      <c r="AB72">
        <v>0</v>
      </c>
      <c r="AC72">
        <v>0</v>
      </c>
      <c r="AD72">
        <v>0</v>
      </c>
      <c r="AE72">
        <v>0</v>
      </c>
      <c r="AF72">
        <v>0</v>
      </c>
      <c r="AG72">
        <v>-11943.57</v>
      </c>
      <c r="AH72">
        <v>0</v>
      </c>
      <c r="AI72">
        <v>-339992.9</v>
      </c>
      <c r="AJ72">
        <v>0</v>
      </c>
      <c r="AK72">
        <v>0</v>
      </c>
      <c r="AL72">
        <v>0</v>
      </c>
      <c r="AM72">
        <v>0</v>
      </c>
      <c r="AN72">
        <v>0</v>
      </c>
      <c r="AO72">
        <v>0</v>
      </c>
      <c r="AP72">
        <v>0</v>
      </c>
      <c r="AQ72">
        <v>0</v>
      </c>
      <c r="AR72">
        <v>0</v>
      </c>
      <c r="AS72">
        <v>0</v>
      </c>
      <c r="AT72">
        <v>0</v>
      </c>
      <c r="AU72">
        <v>0</v>
      </c>
      <c r="AV72">
        <v>0</v>
      </c>
    </row>
    <row r="73" spans="1:48" x14ac:dyDescent="0.45">
      <c r="A73" t="s">
        <v>10</v>
      </c>
      <c r="B73">
        <v>1</v>
      </c>
      <c r="C73">
        <v>1460</v>
      </c>
      <c r="D73">
        <v>1</v>
      </c>
      <c r="E73" t="s">
        <v>100</v>
      </c>
      <c r="G73">
        <v>76259.100000000006</v>
      </c>
      <c r="H73">
        <v>0</v>
      </c>
      <c r="I73">
        <v>0</v>
      </c>
      <c r="J73">
        <v>0</v>
      </c>
      <c r="K73">
        <v>0</v>
      </c>
      <c r="L73">
        <v>0</v>
      </c>
      <c r="M73">
        <v>0</v>
      </c>
      <c r="N73">
        <v>0</v>
      </c>
      <c r="O73">
        <v>0</v>
      </c>
      <c r="P73">
        <v>0</v>
      </c>
      <c r="Q73">
        <v>0</v>
      </c>
      <c r="R73">
        <v>0</v>
      </c>
      <c r="S73">
        <v>0</v>
      </c>
      <c r="T73">
        <v>0</v>
      </c>
      <c r="U73">
        <v>76259.100000000006</v>
      </c>
      <c r="V73">
        <v>0</v>
      </c>
      <c r="W73">
        <v>0</v>
      </c>
      <c r="X73">
        <v>0</v>
      </c>
      <c r="Y73">
        <v>0</v>
      </c>
      <c r="Z73">
        <v>0</v>
      </c>
      <c r="AA73">
        <v>0</v>
      </c>
      <c r="AB73">
        <v>0</v>
      </c>
      <c r="AC73">
        <v>0</v>
      </c>
      <c r="AD73">
        <v>0</v>
      </c>
      <c r="AE73">
        <v>0</v>
      </c>
      <c r="AF73">
        <v>0</v>
      </c>
      <c r="AG73">
        <v>0</v>
      </c>
      <c r="AH73">
        <v>0</v>
      </c>
      <c r="AI73">
        <v>76259.100000000006</v>
      </c>
      <c r="AJ73">
        <v>0</v>
      </c>
      <c r="AK73">
        <v>0</v>
      </c>
      <c r="AL73">
        <v>0</v>
      </c>
      <c r="AM73">
        <v>0</v>
      </c>
      <c r="AN73">
        <v>0</v>
      </c>
      <c r="AO73">
        <v>0</v>
      </c>
      <c r="AP73">
        <v>0</v>
      </c>
      <c r="AQ73">
        <v>0</v>
      </c>
      <c r="AR73">
        <v>0</v>
      </c>
      <c r="AS73">
        <v>0</v>
      </c>
      <c r="AT73">
        <v>0</v>
      </c>
      <c r="AU73">
        <v>0</v>
      </c>
      <c r="AV73">
        <v>0</v>
      </c>
    </row>
    <row r="74" spans="1:48" x14ac:dyDescent="0.45">
      <c r="A74" t="s">
        <v>10</v>
      </c>
      <c r="B74">
        <v>1</v>
      </c>
      <c r="C74">
        <v>1465</v>
      </c>
      <c r="D74">
        <v>1</v>
      </c>
      <c r="E74" t="s">
        <v>101</v>
      </c>
      <c r="G74">
        <v>-50696.02</v>
      </c>
      <c r="H74">
        <v>0</v>
      </c>
      <c r="I74">
        <v>0</v>
      </c>
      <c r="J74">
        <v>0</v>
      </c>
      <c r="K74">
        <v>0</v>
      </c>
      <c r="L74">
        <v>0</v>
      </c>
      <c r="M74">
        <v>0</v>
      </c>
      <c r="N74">
        <v>0</v>
      </c>
      <c r="O74">
        <v>0</v>
      </c>
      <c r="P74">
        <v>0</v>
      </c>
      <c r="Q74">
        <v>0</v>
      </c>
      <c r="R74">
        <v>0</v>
      </c>
      <c r="S74">
        <v>-5112.62</v>
      </c>
      <c r="T74">
        <v>0</v>
      </c>
      <c r="U74">
        <v>-55808.639999999999</v>
      </c>
      <c r="V74">
        <v>0</v>
      </c>
      <c r="W74">
        <v>0</v>
      </c>
      <c r="X74">
        <v>0</v>
      </c>
      <c r="Y74">
        <v>0</v>
      </c>
      <c r="Z74">
        <v>0</v>
      </c>
      <c r="AA74">
        <v>0</v>
      </c>
      <c r="AB74">
        <v>0</v>
      </c>
      <c r="AC74">
        <v>0</v>
      </c>
      <c r="AD74">
        <v>0</v>
      </c>
      <c r="AE74">
        <v>0</v>
      </c>
      <c r="AF74">
        <v>0</v>
      </c>
      <c r="AG74">
        <v>-4090.09</v>
      </c>
      <c r="AH74">
        <v>0</v>
      </c>
      <c r="AI74">
        <v>-59898.73</v>
      </c>
      <c r="AJ74">
        <v>0</v>
      </c>
      <c r="AK74">
        <v>0</v>
      </c>
      <c r="AL74">
        <v>0</v>
      </c>
      <c r="AM74">
        <v>0</v>
      </c>
      <c r="AN74">
        <v>0</v>
      </c>
      <c r="AO74">
        <v>0</v>
      </c>
      <c r="AP74">
        <v>0</v>
      </c>
      <c r="AQ74">
        <v>0</v>
      </c>
      <c r="AR74">
        <v>0</v>
      </c>
      <c r="AS74">
        <v>0</v>
      </c>
      <c r="AT74">
        <v>0</v>
      </c>
      <c r="AU74">
        <v>0</v>
      </c>
      <c r="AV74">
        <v>0</v>
      </c>
    </row>
    <row r="75" spans="1:48" x14ac:dyDescent="0.45">
      <c r="A75" t="s">
        <v>10</v>
      </c>
      <c r="B75">
        <v>1</v>
      </c>
      <c r="C75">
        <v>1470</v>
      </c>
      <c r="D75">
        <v>1</v>
      </c>
      <c r="E75" t="s">
        <v>102</v>
      </c>
      <c r="G75">
        <v>0</v>
      </c>
      <c r="H75">
        <v>0</v>
      </c>
      <c r="I75">
        <v>0</v>
      </c>
      <c r="J75">
        <v>0</v>
      </c>
      <c r="K75">
        <v>0</v>
      </c>
      <c r="L75">
        <v>0</v>
      </c>
      <c r="M75">
        <v>0</v>
      </c>
      <c r="N75">
        <v>0</v>
      </c>
      <c r="O75">
        <v>0</v>
      </c>
      <c r="P75">
        <v>0</v>
      </c>
      <c r="Q75">
        <v>0</v>
      </c>
      <c r="R75">
        <v>0</v>
      </c>
      <c r="S75">
        <v>0</v>
      </c>
      <c r="T75">
        <v>0</v>
      </c>
      <c r="U75">
        <v>0</v>
      </c>
      <c r="V75">
        <v>0</v>
      </c>
      <c r="W75">
        <v>0</v>
      </c>
      <c r="X75">
        <v>0</v>
      </c>
      <c r="Y75">
        <v>0</v>
      </c>
      <c r="Z75">
        <v>0</v>
      </c>
      <c r="AA75">
        <v>0</v>
      </c>
      <c r="AB75">
        <v>0</v>
      </c>
      <c r="AC75">
        <v>0</v>
      </c>
      <c r="AD75">
        <v>0</v>
      </c>
      <c r="AE75">
        <v>0</v>
      </c>
      <c r="AF75">
        <v>0</v>
      </c>
      <c r="AG75">
        <v>0</v>
      </c>
      <c r="AH75">
        <v>0</v>
      </c>
      <c r="AI75">
        <v>0</v>
      </c>
      <c r="AJ75">
        <v>0</v>
      </c>
      <c r="AK75">
        <v>0</v>
      </c>
      <c r="AL75">
        <v>0</v>
      </c>
      <c r="AM75">
        <v>0</v>
      </c>
      <c r="AN75">
        <v>0</v>
      </c>
      <c r="AO75">
        <v>0</v>
      </c>
      <c r="AP75">
        <v>0</v>
      </c>
      <c r="AQ75">
        <v>0</v>
      </c>
      <c r="AR75">
        <v>0</v>
      </c>
      <c r="AS75">
        <v>0</v>
      </c>
      <c r="AT75">
        <v>0</v>
      </c>
      <c r="AU75">
        <v>0</v>
      </c>
      <c r="AV75">
        <v>0</v>
      </c>
    </row>
    <row r="76" spans="1:48" x14ac:dyDescent="0.45">
      <c r="A76" t="s">
        <v>10</v>
      </c>
      <c r="B76">
        <v>1</v>
      </c>
      <c r="C76">
        <v>1475</v>
      </c>
      <c r="D76">
        <v>1</v>
      </c>
      <c r="E76" t="s">
        <v>103</v>
      </c>
      <c r="G76">
        <v>0</v>
      </c>
      <c r="H76">
        <v>0</v>
      </c>
      <c r="I76">
        <v>0</v>
      </c>
      <c r="J76">
        <v>0</v>
      </c>
      <c r="K76">
        <v>0</v>
      </c>
      <c r="L76">
        <v>0</v>
      </c>
      <c r="M76">
        <v>0</v>
      </c>
      <c r="N76">
        <v>0</v>
      </c>
      <c r="O76">
        <v>0</v>
      </c>
      <c r="P76">
        <v>0</v>
      </c>
      <c r="Q76">
        <v>0</v>
      </c>
      <c r="R76">
        <v>0</v>
      </c>
      <c r="S76">
        <v>0</v>
      </c>
      <c r="T76">
        <v>0</v>
      </c>
      <c r="U76">
        <v>0</v>
      </c>
      <c r="V76">
        <v>0</v>
      </c>
      <c r="W76">
        <v>0</v>
      </c>
      <c r="X76">
        <v>0</v>
      </c>
      <c r="Y76">
        <v>0</v>
      </c>
      <c r="Z76">
        <v>0</v>
      </c>
      <c r="AA76">
        <v>0</v>
      </c>
      <c r="AB76">
        <v>0</v>
      </c>
      <c r="AC76">
        <v>0</v>
      </c>
      <c r="AD76">
        <v>0</v>
      </c>
      <c r="AE76">
        <v>0</v>
      </c>
      <c r="AF76">
        <v>0</v>
      </c>
      <c r="AG76">
        <v>0</v>
      </c>
      <c r="AH76">
        <v>0</v>
      </c>
      <c r="AI76">
        <v>0</v>
      </c>
      <c r="AJ76">
        <v>0</v>
      </c>
      <c r="AK76">
        <v>0</v>
      </c>
      <c r="AL76">
        <v>0</v>
      </c>
      <c r="AM76">
        <v>0</v>
      </c>
      <c r="AN76">
        <v>0</v>
      </c>
      <c r="AO76">
        <v>0</v>
      </c>
      <c r="AP76">
        <v>0</v>
      </c>
      <c r="AQ76">
        <v>0</v>
      </c>
      <c r="AR76">
        <v>0</v>
      </c>
      <c r="AS76">
        <v>0</v>
      </c>
      <c r="AT76">
        <v>0</v>
      </c>
      <c r="AU76">
        <v>0</v>
      </c>
      <c r="AV76">
        <v>0</v>
      </c>
    </row>
    <row r="77" spans="1:48" x14ac:dyDescent="0.45">
      <c r="A77" t="s">
        <v>10</v>
      </c>
      <c r="B77">
        <v>1</v>
      </c>
      <c r="C77">
        <v>1480</v>
      </c>
      <c r="D77">
        <v>1</v>
      </c>
      <c r="E77" t="s">
        <v>104</v>
      </c>
      <c r="G77">
        <v>0</v>
      </c>
      <c r="H77">
        <v>0</v>
      </c>
      <c r="I77">
        <v>0</v>
      </c>
      <c r="J77">
        <v>0</v>
      </c>
      <c r="K77">
        <v>0</v>
      </c>
      <c r="L77">
        <v>0</v>
      </c>
      <c r="M77">
        <v>0</v>
      </c>
      <c r="N77">
        <v>0</v>
      </c>
      <c r="O77">
        <v>0</v>
      </c>
      <c r="P77">
        <v>0</v>
      </c>
      <c r="Q77">
        <v>0</v>
      </c>
      <c r="R77">
        <v>0</v>
      </c>
      <c r="S77">
        <v>0</v>
      </c>
      <c r="T77">
        <v>0</v>
      </c>
      <c r="U77">
        <v>0</v>
      </c>
      <c r="V77">
        <v>0</v>
      </c>
      <c r="W77">
        <v>0</v>
      </c>
      <c r="X77">
        <v>0</v>
      </c>
      <c r="Y77">
        <v>0</v>
      </c>
      <c r="Z77">
        <v>0</v>
      </c>
      <c r="AA77">
        <v>0</v>
      </c>
      <c r="AB77">
        <v>0</v>
      </c>
      <c r="AC77">
        <v>0</v>
      </c>
      <c r="AD77">
        <v>0</v>
      </c>
      <c r="AE77">
        <v>0</v>
      </c>
      <c r="AF77">
        <v>0</v>
      </c>
      <c r="AG77">
        <v>23863.06</v>
      </c>
      <c r="AH77">
        <v>0</v>
      </c>
      <c r="AI77">
        <v>23863.06</v>
      </c>
      <c r="AJ77">
        <v>0</v>
      </c>
      <c r="AK77">
        <v>0</v>
      </c>
      <c r="AL77">
        <v>0</v>
      </c>
      <c r="AM77">
        <v>0</v>
      </c>
      <c r="AN77">
        <v>0</v>
      </c>
      <c r="AO77">
        <v>0</v>
      </c>
      <c r="AP77">
        <v>0</v>
      </c>
      <c r="AQ77">
        <v>0</v>
      </c>
      <c r="AR77">
        <v>0</v>
      </c>
      <c r="AS77">
        <v>0</v>
      </c>
      <c r="AT77">
        <v>0</v>
      </c>
      <c r="AU77">
        <v>0</v>
      </c>
      <c r="AV77">
        <v>0</v>
      </c>
    </row>
    <row r="78" spans="1:48" x14ac:dyDescent="0.45">
      <c r="A78" t="s">
        <v>10</v>
      </c>
      <c r="B78">
        <v>1</v>
      </c>
      <c r="C78">
        <v>2025</v>
      </c>
      <c r="D78">
        <v>2</v>
      </c>
      <c r="E78" t="s">
        <v>105</v>
      </c>
      <c r="G78">
        <v>158.44999999999999</v>
      </c>
      <c r="H78">
        <v>-33.450000000000003</v>
      </c>
      <c r="I78">
        <v>125</v>
      </c>
      <c r="J78">
        <v>400</v>
      </c>
      <c r="K78">
        <v>-506.02</v>
      </c>
      <c r="L78">
        <v>361.25</v>
      </c>
      <c r="M78">
        <v>-505.23</v>
      </c>
      <c r="N78">
        <v>235.99</v>
      </c>
      <c r="O78">
        <v>455.92</v>
      </c>
      <c r="P78">
        <v>135</v>
      </c>
      <c r="Q78">
        <v>-578.9</v>
      </c>
      <c r="R78">
        <v>185.23</v>
      </c>
      <c r="S78">
        <v>162.5</v>
      </c>
      <c r="T78">
        <v>0</v>
      </c>
      <c r="U78">
        <v>595.74</v>
      </c>
      <c r="V78">
        <v>-595.74</v>
      </c>
      <c r="W78">
        <v>0</v>
      </c>
      <c r="X78">
        <v>358.72</v>
      </c>
      <c r="Y78">
        <v>1737.53</v>
      </c>
      <c r="Z78">
        <v>191.28</v>
      </c>
      <c r="AA78">
        <v>0</v>
      </c>
      <c r="AB78">
        <v>-1565.85</v>
      </c>
      <c r="AC78">
        <v>453.53</v>
      </c>
      <c r="AD78">
        <v>184.94</v>
      </c>
      <c r="AE78">
        <v>-1193.48</v>
      </c>
      <c r="AF78">
        <v>239.17</v>
      </c>
      <c r="AG78">
        <v>166.67</v>
      </c>
      <c r="AH78">
        <v>0</v>
      </c>
      <c r="AI78">
        <v>572.51</v>
      </c>
      <c r="AJ78">
        <v>-572.51</v>
      </c>
      <c r="AK78">
        <v>0</v>
      </c>
      <c r="AL78">
        <v>375</v>
      </c>
      <c r="AM78">
        <v>-208.33</v>
      </c>
      <c r="AN78">
        <v>466.67</v>
      </c>
      <c r="AO78">
        <v>293.67</v>
      </c>
      <c r="AP78">
        <v>-698.34</v>
      </c>
      <c r="AQ78">
        <v>166.67</v>
      </c>
      <c r="AR78">
        <v>166.67</v>
      </c>
      <c r="AS78">
        <v>166.67</v>
      </c>
      <c r="AT78">
        <v>166.67</v>
      </c>
      <c r="AU78">
        <v>166.67</v>
      </c>
      <c r="AV78">
        <v>0</v>
      </c>
    </row>
    <row r="79" spans="1:48" x14ac:dyDescent="0.45">
      <c r="A79" t="s">
        <v>10</v>
      </c>
      <c r="B79">
        <v>1</v>
      </c>
      <c r="C79">
        <v>2026</v>
      </c>
      <c r="D79">
        <v>1</v>
      </c>
      <c r="E79" t="s">
        <v>106</v>
      </c>
      <c r="G79">
        <v>0</v>
      </c>
      <c r="H79">
        <v>0</v>
      </c>
      <c r="I79">
        <v>0</v>
      </c>
      <c r="J79">
        <v>0</v>
      </c>
      <c r="K79">
        <v>0</v>
      </c>
      <c r="L79">
        <v>0</v>
      </c>
      <c r="M79">
        <v>0</v>
      </c>
      <c r="N79">
        <v>0</v>
      </c>
      <c r="O79">
        <v>0</v>
      </c>
      <c r="P79">
        <v>0</v>
      </c>
      <c r="Q79">
        <v>0</v>
      </c>
      <c r="R79">
        <v>0</v>
      </c>
      <c r="S79">
        <v>0</v>
      </c>
      <c r="T79">
        <v>0</v>
      </c>
      <c r="U79">
        <v>0</v>
      </c>
      <c r="V79">
        <v>0</v>
      </c>
      <c r="W79">
        <v>0</v>
      </c>
      <c r="X79">
        <v>0</v>
      </c>
      <c r="Y79">
        <v>0</v>
      </c>
      <c r="Z79">
        <v>0</v>
      </c>
      <c r="AA79">
        <v>0</v>
      </c>
      <c r="AB79">
        <v>0</v>
      </c>
      <c r="AC79">
        <v>0</v>
      </c>
      <c r="AD79">
        <v>0</v>
      </c>
      <c r="AE79">
        <v>0</v>
      </c>
      <c r="AF79">
        <v>0</v>
      </c>
      <c r="AG79">
        <v>0</v>
      </c>
      <c r="AH79">
        <v>0</v>
      </c>
      <c r="AI79">
        <v>0</v>
      </c>
      <c r="AJ79">
        <v>0</v>
      </c>
      <c r="AK79">
        <v>0</v>
      </c>
      <c r="AL79">
        <v>0</v>
      </c>
      <c r="AM79">
        <v>0</v>
      </c>
      <c r="AN79">
        <v>0</v>
      </c>
      <c r="AO79">
        <v>0</v>
      </c>
      <c r="AP79">
        <v>0</v>
      </c>
      <c r="AQ79">
        <v>0</v>
      </c>
      <c r="AR79">
        <v>0</v>
      </c>
      <c r="AS79">
        <v>0</v>
      </c>
      <c r="AT79">
        <v>0</v>
      </c>
      <c r="AU79">
        <v>0</v>
      </c>
      <c r="AV79">
        <v>0</v>
      </c>
    </row>
    <row r="80" spans="1:48" x14ac:dyDescent="0.45">
      <c r="A80" t="s">
        <v>10</v>
      </c>
      <c r="B80">
        <v>1</v>
      </c>
      <c r="C80">
        <v>2040</v>
      </c>
      <c r="D80">
        <v>2</v>
      </c>
      <c r="E80" t="s">
        <v>107</v>
      </c>
      <c r="G80">
        <v>0</v>
      </c>
      <c r="H80">
        <v>0</v>
      </c>
      <c r="I80">
        <v>0</v>
      </c>
      <c r="J80">
        <v>0</v>
      </c>
      <c r="K80">
        <v>0</v>
      </c>
      <c r="L80">
        <v>0</v>
      </c>
      <c r="M80">
        <v>0</v>
      </c>
      <c r="N80">
        <v>0</v>
      </c>
      <c r="O80">
        <v>0</v>
      </c>
      <c r="P80">
        <v>0</v>
      </c>
      <c r="Q80">
        <v>0</v>
      </c>
      <c r="R80">
        <v>0</v>
      </c>
      <c r="S80">
        <v>0</v>
      </c>
      <c r="T80">
        <v>0</v>
      </c>
      <c r="U80">
        <v>0</v>
      </c>
      <c r="V80">
        <v>0</v>
      </c>
      <c r="W80">
        <v>0</v>
      </c>
      <c r="X80">
        <v>0</v>
      </c>
      <c r="Y80">
        <v>0</v>
      </c>
      <c r="Z80">
        <v>0</v>
      </c>
      <c r="AA80">
        <v>0</v>
      </c>
      <c r="AB80">
        <v>0</v>
      </c>
      <c r="AC80">
        <v>0</v>
      </c>
      <c r="AD80">
        <v>0</v>
      </c>
      <c r="AE80">
        <v>0</v>
      </c>
      <c r="AF80">
        <v>0</v>
      </c>
      <c r="AG80">
        <v>7211.03</v>
      </c>
      <c r="AH80">
        <v>0</v>
      </c>
      <c r="AI80">
        <v>7211.03</v>
      </c>
      <c r="AJ80">
        <v>0</v>
      </c>
      <c r="AK80">
        <v>0</v>
      </c>
      <c r="AL80">
        <v>0</v>
      </c>
      <c r="AM80">
        <v>24000</v>
      </c>
      <c r="AN80">
        <v>-24000</v>
      </c>
      <c r="AO80">
        <v>0</v>
      </c>
      <c r="AP80">
        <v>0</v>
      </c>
      <c r="AQ80">
        <v>0</v>
      </c>
      <c r="AR80">
        <v>0</v>
      </c>
      <c r="AS80">
        <v>0</v>
      </c>
      <c r="AT80">
        <v>0</v>
      </c>
      <c r="AU80">
        <v>0</v>
      </c>
      <c r="AV80">
        <v>0</v>
      </c>
    </row>
    <row r="81" spans="1:48" x14ac:dyDescent="0.45">
      <c r="A81" t="s">
        <v>10</v>
      </c>
      <c r="B81">
        <v>1</v>
      </c>
      <c r="C81">
        <v>2050</v>
      </c>
      <c r="D81">
        <v>2</v>
      </c>
      <c r="E81" t="s">
        <v>108</v>
      </c>
      <c r="G81">
        <v>316.18</v>
      </c>
      <c r="H81">
        <v>-66.8</v>
      </c>
      <c r="I81">
        <v>249.38</v>
      </c>
      <c r="J81">
        <v>798.01</v>
      </c>
      <c r="K81">
        <v>-1009.51</v>
      </c>
      <c r="L81">
        <v>720.72</v>
      </c>
      <c r="M81">
        <v>-1007.98</v>
      </c>
      <c r="N81">
        <v>470.82</v>
      </c>
      <c r="O81">
        <v>909.57</v>
      </c>
      <c r="P81">
        <v>269.33</v>
      </c>
      <c r="Q81">
        <v>-1154.92</v>
      </c>
      <c r="R81">
        <v>369.55</v>
      </c>
      <c r="S81">
        <v>324.20999999999998</v>
      </c>
      <c r="T81">
        <v>0</v>
      </c>
      <c r="U81">
        <v>1188.56</v>
      </c>
      <c r="V81">
        <v>-1188.56</v>
      </c>
      <c r="W81">
        <v>0</v>
      </c>
      <c r="X81">
        <v>715.65</v>
      </c>
      <c r="Y81">
        <v>3466.37</v>
      </c>
      <c r="Z81">
        <v>381.62</v>
      </c>
      <c r="AA81">
        <v>0</v>
      </c>
      <c r="AB81">
        <v>-3124.4</v>
      </c>
      <c r="AC81">
        <v>904.8</v>
      </c>
      <c r="AD81">
        <v>368.94</v>
      </c>
      <c r="AE81">
        <v>-2380.4699999999998</v>
      </c>
      <c r="AF81">
        <v>477.17</v>
      </c>
      <c r="AG81">
        <v>332.51</v>
      </c>
      <c r="AH81">
        <v>0</v>
      </c>
      <c r="AI81">
        <v>1142.19</v>
      </c>
      <c r="AJ81">
        <v>-1142.19</v>
      </c>
      <c r="AK81">
        <v>0</v>
      </c>
      <c r="AL81">
        <v>748.13</v>
      </c>
      <c r="AM81">
        <v>-415.63</v>
      </c>
      <c r="AN81">
        <v>931.01</v>
      </c>
      <c r="AO81">
        <v>585.87</v>
      </c>
      <c r="AP81">
        <v>-1393.19</v>
      </c>
      <c r="AQ81">
        <v>332.5</v>
      </c>
      <c r="AR81">
        <v>332.5</v>
      </c>
      <c r="AS81">
        <v>332.5</v>
      </c>
      <c r="AT81">
        <v>332.5</v>
      </c>
      <c r="AU81">
        <v>332.5</v>
      </c>
      <c r="AV81">
        <v>0</v>
      </c>
    </row>
    <row r="82" spans="1:48" x14ac:dyDescent="0.45">
      <c r="A82" t="s">
        <v>10</v>
      </c>
      <c r="B82">
        <v>1</v>
      </c>
      <c r="C82">
        <v>2051</v>
      </c>
      <c r="D82">
        <v>1</v>
      </c>
      <c r="E82" t="s">
        <v>109</v>
      </c>
      <c r="G82">
        <v>0</v>
      </c>
      <c r="H82">
        <v>0</v>
      </c>
      <c r="I82">
        <v>0</v>
      </c>
      <c r="J82">
        <v>0</v>
      </c>
      <c r="K82">
        <v>0</v>
      </c>
      <c r="L82">
        <v>0</v>
      </c>
      <c r="M82">
        <v>0</v>
      </c>
      <c r="N82">
        <v>0</v>
      </c>
      <c r="O82">
        <v>0</v>
      </c>
      <c r="P82">
        <v>0</v>
      </c>
      <c r="Q82">
        <v>0</v>
      </c>
      <c r="R82">
        <v>0</v>
      </c>
      <c r="S82">
        <v>0</v>
      </c>
      <c r="T82">
        <v>0</v>
      </c>
      <c r="U82">
        <v>0</v>
      </c>
      <c r="V82">
        <v>0</v>
      </c>
      <c r="W82">
        <v>0</v>
      </c>
      <c r="X82">
        <v>0</v>
      </c>
      <c r="Y82">
        <v>0</v>
      </c>
      <c r="Z82">
        <v>0</v>
      </c>
      <c r="AA82">
        <v>0</v>
      </c>
      <c r="AB82">
        <v>0</v>
      </c>
      <c r="AC82">
        <v>0</v>
      </c>
      <c r="AD82">
        <v>0</v>
      </c>
      <c r="AE82">
        <v>0</v>
      </c>
      <c r="AF82">
        <v>0</v>
      </c>
      <c r="AG82">
        <v>0</v>
      </c>
      <c r="AH82">
        <v>0</v>
      </c>
      <c r="AI82">
        <v>0</v>
      </c>
      <c r="AJ82">
        <v>0</v>
      </c>
      <c r="AK82">
        <v>0</v>
      </c>
      <c r="AL82">
        <v>0</v>
      </c>
      <c r="AM82">
        <v>0</v>
      </c>
      <c r="AN82">
        <v>0</v>
      </c>
      <c r="AO82">
        <v>0</v>
      </c>
      <c r="AP82">
        <v>0</v>
      </c>
      <c r="AQ82">
        <v>0</v>
      </c>
      <c r="AR82">
        <v>0</v>
      </c>
      <c r="AS82">
        <v>0</v>
      </c>
      <c r="AT82">
        <v>0</v>
      </c>
      <c r="AU82">
        <v>0</v>
      </c>
      <c r="AV82">
        <v>0</v>
      </c>
    </row>
    <row r="83" spans="1:48" x14ac:dyDescent="0.45">
      <c r="A83" t="s">
        <v>10</v>
      </c>
      <c r="B83">
        <v>1</v>
      </c>
      <c r="C83">
        <v>2100</v>
      </c>
      <c r="D83">
        <v>2</v>
      </c>
      <c r="E83" t="s">
        <v>110</v>
      </c>
      <c r="G83">
        <v>664513.34</v>
      </c>
      <c r="H83">
        <v>-353400.55</v>
      </c>
      <c r="I83">
        <v>-276189.08</v>
      </c>
      <c r="J83">
        <v>-4826.03</v>
      </c>
      <c r="K83">
        <v>-5129.41</v>
      </c>
      <c r="L83">
        <v>1379389.91</v>
      </c>
      <c r="M83">
        <v>-1202302.96</v>
      </c>
      <c r="N83">
        <v>-116962.77</v>
      </c>
      <c r="O83">
        <v>-68943.12</v>
      </c>
      <c r="P83">
        <v>410.05</v>
      </c>
      <c r="Q83">
        <v>34945.660000000003</v>
      </c>
      <c r="R83">
        <v>12418.57</v>
      </c>
      <c r="S83">
        <v>865677.51</v>
      </c>
      <c r="T83">
        <v>0</v>
      </c>
      <c r="U83">
        <v>929601.12</v>
      </c>
      <c r="V83">
        <v>-601793.24</v>
      </c>
      <c r="W83">
        <v>-271783.2</v>
      </c>
      <c r="X83">
        <v>2790.06</v>
      </c>
      <c r="Y83">
        <v>-29102.59</v>
      </c>
      <c r="Z83">
        <v>275006.65999999997</v>
      </c>
      <c r="AA83">
        <v>-260390.85</v>
      </c>
      <c r="AB83">
        <v>19611.599999999999</v>
      </c>
      <c r="AC83">
        <v>157138.37</v>
      </c>
      <c r="AD83">
        <v>-104939.48</v>
      </c>
      <c r="AE83">
        <v>1339105.56</v>
      </c>
      <c r="AF83">
        <v>-523707.66</v>
      </c>
      <c r="AG83">
        <v>18596.080000000002</v>
      </c>
      <c r="AH83">
        <v>0</v>
      </c>
      <c r="AI83">
        <v>950132.43</v>
      </c>
      <c r="AJ83">
        <v>-63317.86</v>
      </c>
      <c r="AK83">
        <v>-811396.73</v>
      </c>
      <c r="AL83">
        <v>-19719.41</v>
      </c>
      <c r="AM83">
        <v>130866.93</v>
      </c>
      <c r="AN83">
        <v>-167493.73000000001</v>
      </c>
      <c r="AO83">
        <v>256762</v>
      </c>
      <c r="AP83">
        <v>-193972.85</v>
      </c>
      <c r="AQ83">
        <v>-77065.899999999994</v>
      </c>
      <c r="AR83">
        <v>0</v>
      </c>
      <c r="AS83">
        <v>0</v>
      </c>
      <c r="AT83">
        <v>0</v>
      </c>
      <c r="AU83">
        <v>0</v>
      </c>
      <c r="AV83">
        <v>0</v>
      </c>
    </row>
    <row r="84" spans="1:48" x14ac:dyDescent="0.45">
      <c r="A84" t="s">
        <v>10</v>
      </c>
      <c r="B84">
        <v>1</v>
      </c>
      <c r="C84">
        <v>2101</v>
      </c>
      <c r="D84">
        <v>2</v>
      </c>
      <c r="E84" t="s">
        <v>111</v>
      </c>
      <c r="G84">
        <v>0</v>
      </c>
      <c r="H84">
        <v>0</v>
      </c>
      <c r="I84">
        <v>0</v>
      </c>
      <c r="J84">
        <v>0</v>
      </c>
      <c r="K84">
        <v>0</v>
      </c>
      <c r="L84">
        <v>0</v>
      </c>
      <c r="M84">
        <v>0</v>
      </c>
      <c r="N84">
        <v>0</v>
      </c>
      <c r="O84">
        <v>0</v>
      </c>
      <c r="P84">
        <v>0</v>
      </c>
      <c r="Q84">
        <v>0</v>
      </c>
      <c r="R84">
        <v>0</v>
      </c>
      <c r="S84">
        <v>0</v>
      </c>
      <c r="T84">
        <v>0</v>
      </c>
      <c r="U84">
        <v>0</v>
      </c>
      <c r="V84">
        <v>0</v>
      </c>
      <c r="W84">
        <v>0</v>
      </c>
      <c r="X84">
        <v>0</v>
      </c>
      <c r="Y84">
        <v>0</v>
      </c>
      <c r="Z84">
        <v>0</v>
      </c>
      <c r="AA84">
        <v>0</v>
      </c>
      <c r="AB84">
        <v>0</v>
      </c>
      <c r="AC84">
        <v>0</v>
      </c>
      <c r="AD84">
        <v>0</v>
      </c>
      <c r="AE84">
        <v>0</v>
      </c>
      <c r="AF84">
        <v>0</v>
      </c>
      <c r="AG84">
        <v>0</v>
      </c>
      <c r="AH84">
        <v>0</v>
      </c>
      <c r="AI84">
        <v>0</v>
      </c>
      <c r="AJ84">
        <v>0</v>
      </c>
      <c r="AK84">
        <v>0</v>
      </c>
      <c r="AL84">
        <v>0</v>
      </c>
      <c r="AM84">
        <v>0</v>
      </c>
      <c r="AN84">
        <v>0</v>
      </c>
      <c r="AO84">
        <v>0</v>
      </c>
      <c r="AP84">
        <v>0</v>
      </c>
      <c r="AQ84">
        <v>0</v>
      </c>
      <c r="AR84">
        <v>0</v>
      </c>
      <c r="AS84">
        <v>0</v>
      </c>
      <c r="AT84">
        <v>0</v>
      </c>
      <c r="AU84">
        <v>0</v>
      </c>
      <c r="AV84">
        <v>0</v>
      </c>
    </row>
    <row r="85" spans="1:48" x14ac:dyDescent="0.45">
      <c r="A85" t="s">
        <v>10</v>
      </c>
      <c r="B85">
        <v>1</v>
      </c>
      <c r="C85">
        <v>2102</v>
      </c>
      <c r="D85">
        <v>2</v>
      </c>
      <c r="E85" t="s">
        <v>112</v>
      </c>
      <c r="G85">
        <v>0</v>
      </c>
      <c r="H85">
        <v>0</v>
      </c>
      <c r="I85">
        <v>0</v>
      </c>
      <c r="J85">
        <v>0</v>
      </c>
      <c r="K85">
        <v>0</v>
      </c>
      <c r="L85">
        <v>0</v>
      </c>
      <c r="M85">
        <v>0</v>
      </c>
      <c r="N85">
        <v>0</v>
      </c>
      <c r="O85">
        <v>0</v>
      </c>
      <c r="P85">
        <v>0</v>
      </c>
      <c r="Q85">
        <v>0</v>
      </c>
      <c r="R85">
        <v>0</v>
      </c>
      <c r="S85">
        <v>0</v>
      </c>
      <c r="T85">
        <v>0</v>
      </c>
      <c r="U85">
        <v>0</v>
      </c>
      <c r="V85">
        <v>0</v>
      </c>
      <c r="W85">
        <v>0</v>
      </c>
      <c r="X85">
        <v>0</v>
      </c>
      <c r="Y85">
        <v>0</v>
      </c>
      <c r="Z85">
        <v>0</v>
      </c>
      <c r="AA85">
        <v>0</v>
      </c>
      <c r="AB85">
        <v>0</v>
      </c>
      <c r="AC85">
        <v>0</v>
      </c>
      <c r="AD85">
        <v>0</v>
      </c>
      <c r="AE85">
        <v>0</v>
      </c>
      <c r="AF85">
        <v>0</v>
      </c>
      <c r="AG85">
        <v>0</v>
      </c>
      <c r="AH85">
        <v>0</v>
      </c>
      <c r="AI85">
        <v>0</v>
      </c>
      <c r="AJ85">
        <v>0</v>
      </c>
      <c r="AK85">
        <v>0</v>
      </c>
      <c r="AL85">
        <v>0</v>
      </c>
      <c r="AM85">
        <v>0</v>
      </c>
      <c r="AN85">
        <v>2188.4499999999998</v>
      </c>
      <c r="AO85">
        <v>7021.03</v>
      </c>
      <c r="AP85">
        <v>-3637.52</v>
      </c>
      <c r="AQ85">
        <v>0</v>
      </c>
      <c r="AR85">
        <v>0</v>
      </c>
      <c r="AS85">
        <v>0</v>
      </c>
      <c r="AT85">
        <v>0</v>
      </c>
      <c r="AU85">
        <v>0</v>
      </c>
      <c r="AV85">
        <v>0</v>
      </c>
    </row>
    <row r="86" spans="1:48" x14ac:dyDescent="0.45">
      <c r="A86" t="s">
        <v>10</v>
      </c>
      <c r="B86">
        <v>1</v>
      </c>
      <c r="C86">
        <v>2103</v>
      </c>
      <c r="D86">
        <v>2</v>
      </c>
      <c r="E86" t="s">
        <v>113</v>
      </c>
      <c r="G86">
        <v>0</v>
      </c>
      <c r="H86">
        <v>0</v>
      </c>
      <c r="I86">
        <v>0</v>
      </c>
      <c r="J86">
        <v>0</v>
      </c>
      <c r="K86">
        <v>0</v>
      </c>
      <c r="L86">
        <v>0</v>
      </c>
      <c r="M86">
        <v>0</v>
      </c>
      <c r="N86">
        <v>0</v>
      </c>
      <c r="O86">
        <v>0</v>
      </c>
      <c r="P86">
        <v>0</v>
      </c>
      <c r="Q86">
        <v>0</v>
      </c>
      <c r="R86">
        <v>0</v>
      </c>
      <c r="S86">
        <v>0</v>
      </c>
      <c r="T86">
        <v>0</v>
      </c>
      <c r="U86">
        <v>0</v>
      </c>
      <c r="V86">
        <v>0</v>
      </c>
      <c r="W86">
        <v>0</v>
      </c>
      <c r="X86">
        <v>0</v>
      </c>
      <c r="Y86">
        <v>0</v>
      </c>
      <c r="Z86">
        <v>0</v>
      </c>
      <c r="AA86">
        <v>0</v>
      </c>
      <c r="AB86">
        <v>0</v>
      </c>
      <c r="AC86">
        <v>0</v>
      </c>
      <c r="AD86">
        <v>0</v>
      </c>
      <c r="AE86">
        <v>0</v>
      </c>
      <c r="AF86">
        <v>0</v>
      </c>
      <c r="AG86">
        <v>0</v>
      </c>
      <c r="AH86">
        <v>0</v>
      </c>
      <c r="AI86">
        <v>0</v>
      </c>
      <c r="AJ86">
        <v>0</v>
      </c>
      <c r="AK86">
        <v>0</v>
      </c>
      <c r="AL86">
        <v>0</v>
      </c>
      <c r="AM86">
        <v>0</v>
      </c>
      <c r="AN86">
        <v>0</v>
      </c>
      <c r="AO86">
        <v>0</v>
      </c>
      <c r="AP86">
        <v>0</v>
      </c>
      <c r="AQ86">
        <v>0</v>
      </c>
      <c r="AR86">
        <v>0</v>
      </c>
      <c r="AS86">
        <v>0</v>
      </c>
      <c r="AT86">
        <v>0</v>
      </c>
      <c r="AU86">
        <v>0</v>
      </c>
      <c r="AV86">
        <v>0</v>
      </c>
    </row>
    <row r="87" spans="1:48" x14ac:dyDescent="0.45">
      <c r="A87" t="s">
        <v>10</v>
      </c>
      <c r="B87">
        <v>1</v>
      </c>
      <c r="C87">
        <v>2104</v>
      </c>
      <c r="D87">
        <v>2</v>
      </c>
      <c r="E87" t="s">
        <v>114</v>
      </c>
      <c r="G87">
        <v>0</v>
      </c>
      <c r="H87">
        <v>0</v>
      </c>
      <c r="I87">
        <v>0</v>
      </c>
      <c r="J87">
        <v>0</v>
      </c>
      <c r="K87">
        <v>48548.71</v>
      </c>
      <c r="L87">
        <v>-3838.71</v>
      </c>
      <c r="M87">
        <v>-44710</v>
      </c>
      <c r="N87">
        <v>0</v>
      </c>
      <c r="O87">
        <v>0</v>
      </c>
      <c r="P87">
        <v>0</v>
      </c>
      <c r="Q87">
        <v>13237.69</v>
      </c>
      <c r="R87">
        <v>28814.7</v>
      </c>
      <c r="S87">
        <v>-41708.629999999997</v>
      </c>
      <c r="T87">
        <v>0</v>
      </c>
      <c r="U87">
        <v>343.76</v>
      </c>
      <c r="V87">
        <v>-343.76</v>
      </c>
      <c r="W87">
        <v>0</v>
      </c>
      <c r="X87">
        <v>0</v>
      </c>
      <c r="Y87">
        <v>48102.41</v>
      </c>
      <c r="Z87">
        <v>-48102.41</v>
      </c>
      <c r="AA87">
        <v>12970.43</v>
      </c>
      <c r="AB87">
        <v>-12970.43</v>
      </c>
      <c r="AC87">
        <v>0</v>
      </c>
      <c r="AD87">
        <v>0</v>
      </c>
      <c r="AE87">
        <v>0</v>
      </c>
      <c r="AF87">
        <v>50019.6</v>
      </c>
      <c r="AG87">
        <v>-50019.6</v>
      </c>
      <c r="AH87">
        <v>0</v>
      </c>
      <c r="AI87">
        <v>0</v>
      </c>
      <c r="AJ87">
        <v>0</v>
      </c>
      <c r="AK87">
        <v>0</v>
      </c>
      <c r="AL87">
        <v>0</v>
      </c>
      <c r="AM87">
        <v>50600.38</v>
      </c>
      <c r="AN87">
        <v>-50600.38</v>
      </c>
      <c r="AO87">
        <v>0</v>
      </c>
      <c r="AP87">
        <v>0</v>
      </c>
      <c r="AQ87">
        <v>0</v>
      </c>
      <c r="AR87">
        <v>0</v>
      </c>
      <c r="AS87">
        <v>0</v>
      </c>
      <c r="AT87">
        <v>0</v>
      </c>
      <c r="AU87">
        <v>0</v>
      </c>
      <c r="AV87">
        <v>0</v>
      </c>
    </row>
    <row r="88" spans="1:48" x14ac:dyDescent="0.45">
      <c r="A88" t="s">
        <v>10</v>
      </c>
      <c r="B88">
        <v>1</v>
      </c>
      <c r="C88">
        <v>2105</v>
      </c>
      <c r="D88">
        <v>2</v>
      </c>
      <c r="E88" t="s">
        <v>115</v>
      </c>
      <c r="F88">
        <v>2624</v>
      </c>
      <c r="G88">
        <v>129.09</v>
      </c>
      <c r="H88">
        <v>0</v>
      </c>
      <c r="I88">
        <v>0</v>
      </c>
      <c r="J88">
        <v>0</v>
      </c>
      <c r="K88">
        <v>0</v>
      </c>
      <c r="L88">
        <v>0</v>
      </c>
      <c r="M88">
        <v>0</v>
      </c>
      <c r="N88">
        <v>0</v>
      </c>
      <c r="O88">
        <v>730.27</v>
      </c>
      <c r="P88">
        <v>0</v>
      </c>
      <c r="Q88">
        <v>236.84</v>
      </c>
      <c r="R88">
        <v>174.17</v>
      </c>
      <c r="S88">
        <v>0</v>
      </c>
      <c r="T88">
        <v>0</v>
      </c>
      <c r="U88">
        <v>1270.3699999999999</v>
      </c>
      <c r="V88">
        <v>0</v>
      </c>
      <c r="W88">
        <v>0</v>
      </c>
      <c r="X88">
        <v>0</v>
      </c>
      <c r="Y88">
        <v>6243.75</v>
      </c>
      <c r="Z88">
        <v>-7514.12</v>
      </c>
      <c r="AA88">
        <v>0</v>
      </c>
      <c r="AB88">
        <v>0</v>
      </c>
      <c r="AC88">
        <v>0</v>
      </c>
      <c r="AD88">
        <v>0</v>
      </c>
      <c r="AE88">
        <v>0</v>
      </c>
      <c r="AF88">
        <v>0</v>
      </c>
      <c r="AG88">
        <v>0</v>
      </c>
      <c r="AH88">
        <v>0</v>
      </c>
      <c r="AI88">
        <v>0</v>
      </c>
      <c r="AJ88">
        <v>0</v>
      </c>
      <c r="AK88">
        <v>0</v>
      </c>
      <c r="AL88">
        <v>0</v>
      </c>
      <c r="AM88">
        <v>0</v>
      </c>
      <c r="AN88">
        <v>0</v>
      </c>
      <c r="AO88">
        <v>0</v>
      </c>
      <c r="AP88">
        <v>0</v>
      </c>
      <c r="AQ88">
        <v>0</v>
      </c>
      <c r="AR88">
        <v>0</v>
      </c>
      <c r="AS88">
        <v>0</v>
      </c>
      <c r="AT88">
        <v>0</v>
      </c>
      <c r="AU88">
        <v>0</v>
      </c>
      <c r="AV88">
        <v>0</v>
      </c>
    </row>
    <row r="89" spans="1:48" x14ac:dyDescent="0.45">
      <c r="A89" t="s">
        <v>10</v>
      </c>
      <c r="B89">
        <v>1</v>
      </c>
      <c r="C89">
        <v>2106</v>
      </c>
      <c r="D89">
        <v>2</v>
      </c>
      <c r="E89" t="s">
        <v>116</v>
      </c>
      <c r="G89">
        <v>77.45</v>
      </c>
      <c r="H89">
        <v>0</v>
      </c>
      <c r="I89">
        <v>0</v>
      </c>
      <c r="J89">
        <v>0</v>
      </c>
      <c r="K89">
        <v>0</v>
      </c>
      <c r="L89">
        <v>0</v>
      </c>
      <c r="M89">
        <v>0</v>
      </c>
      <c r="N89">
        <v>0</v>
      </c>
      <c r="O89">
        <v>438.16</v>
      </c>
      <c r="P89">
        <v>0</v>
      </c>
      <c r="Q89">
        <v>142.11000000000001</v>
      </c>
      <c r="R89">
        <v>104.51</v>
      </c>
      <c r="S89">
        <v>0</v>
      </c>
      <c r="T89">
        <v>0</v>
      </c>
      <c r="U89">
        <v>762.23</v>
      </c>
      <c r="V89">
        <v>0</v>
      </c>
      <c r="W89">
        <v>0</v>
      </c>
      <c r="X89">
        <v>0</v>
      </c>
      <c r="Y89">
        <v>3746.25</v>
      </c>
      <c r="Z89">
        <v>-4508.4799999999996</v>
      </c>
      <c r="AA89">
        <v>0</v>
      </c>
      <c r="AB89">
        <v>0</v>
      </c>
      <c r="AC89">
        <v>0</v>
      </c>
      <c r="AD89">
        <v>0</v>
      </c>
      <c r="AE89">
        <v>0</v>
      </c>
      <c r="AF89">
        <v>0</v>
      </c>
      <c r="AG89">
        <v>0</v>
      </c>
      <c r="AH89">
        <v>0</v>
      </c>
      <c r="AI89">
        <v>0</v>
      </c>
      <c r="AJ89">
        <v>0</v>
      </c>
      <c r="AK89">
        <v>0</v>
      </c>
      <c r="AL89">
        <v>0</v>
      </c>
      <c r="AM89">
        <v>0</v>
      </c>
      <c r="AN89">
        <v>0</v>
      </c>
      <c r="AO89">
        <v>0</v>
      </c>
      <c r="AP89">
        <v>0</v>
      </c>
      <c r="AQ89">
        <v>0</v>
      </c>
      <c r="AR89">
        <v>0</v>
      </c>
      <c r="AS89">
        <v>0</v>
      </c>
      <c r="AT89">
        <v>0</v>
      </c>
      <c r="AU89">
        <v>0</v>
      </c>
      <c r="AV89">
        <v>0</v>
      </c>
    </row>
    <row r="90" spans="1:48" x14ac:dyDescent="0.45">
      <c r="A90" t="s">
        <v>10</v>
      </c>
      <c r="B90">
        <v>1</v>
      </c>
      <c r="C90">
        <v>2107</v>
      </c>
      <c r="D90">
        <v>2</v>
      </c>
      <c r="E90" t="s">
        <v>117</v>
      </c>
      <c r="G90">
        <v>70332.460000000006</v>
      </c>
      <c r="H90">
        <v>-2046.3</v>
      </c>
      <c r="I90">
        <v>4414.97</v>
      </c>
      <c r="J90">
        <v>15062.78</v>
      </c>
      <c r="K90">
        <v>-35963.65</v>
      </c>
      <c r="L90">
        <v>4007.09</v>
      </c>
      <c r="M90">
        <v>4150.1099999999997</v>
      </c>
      <c r="N90">
        <v>8074.03</v>
      </c>
      <c r="O90">
        <v>9532.52</v>
      </c>
      <c r="P90">
        <v>461.71</v>
      </c>
      <c r="Q90">
        <v>12638.4</v>
      </c>
      <c r="R90">
        <v>-43899.98</v>
      </c>
      <c r="S90">
        <v>57506.38</v>
      </c>
      <c r="T90">
        <v>0</v>
      </c>
      <c r="U90">
        <v>104270.52</v>
      </c>
      <c r="V90">
        <v>-31235.83</v>
      </c>
      <c r="W90">
        <v>4650.25</v>
      </c>
      <c r="X90">
        <v>16572.330000000002</v>
      </c>
      <c r="Y90">
        <v>-48435.21</v>
      </c>
      <c r="Z90">
        <v>9971.7800000000007</v>
      </c>
      <c r="AA90">
        <v>8769.69</v>
      </c>
      <c r="AB90">
        <v>4664.8599999999997</v>
      </c>
      <c r="AC90">
        <v>19931.509999999998</v>
      </c>
      <c r="AD90">
        <v>-4432.9799999999996</v>
      </c>
      <c r="AE90">
        <v>28813.43</v>
      </c>
      <c r="AF90">
        <v>-65554.399999999994</v>
      </c>
      <c r="AG90">
        <v>61057.67</v>
      </c>
      <c r="AH90">
        <v>0</v>
      </c>
      <c r="AI90">
        <v>109043.62</v>
      </c>
      <c r="AJ90">
        <v>-26921.62</v>
      </c>
      <c r="AK90">
        <v>7064.45</v>
      </c>
      <c r="AL90">
        <v>16455.09</v>
      </c>
      <c r="AM90">
        <v>-55420.19</v>
      </c>
      <c r="AN90">
        <v>16628.98</v>
      </c>
      <c r="AO90">
        <v>27749.759999999998</v>
      </c>
      <c r="AP90">
        <v>-9916.15</v>
      </c>
      <c r="AQ90">
        <v>-34462.589999999997</v>
      </c>
      <c r="AR90">
        <v>0</v>
      </c>
      <c r="AS90">
        <v>0</v>
      </c>
      <c r="AT90">
        <v>0</v>
      </c>
      <c r="AU90">
        <v>0</v>
      </c>
      <c r="AV90">
        <v>0</v>
      </c>
    </row>
    <row r="91" spans="1:48" x14ac:dyDescent="0.45">
      <c r="A91" t="s">
        <v>10</v>
      </c>
      <c r="B91">
        <v>1</v>
      </c>
      <c r="C91">
        <v>2108</v>
      </c>
      <c r="D91">
        <v>2</v>
      </c>
      <c r="E91" t="s">
        <v>118</v>
      </c>
      <c r="G91">
        <v>0</v>
      </c>
      <c r="H91">
        <v>878.82</v>
      </c>
      <c r="I91">
        <v>-878.82</v>
      </c>
      <c r="J91">
        <v>0</v>
      </c>
      <c r="K91">
        <v>1071.95</v>
      </c>
      <c r="L91">
        <v>385.59</v>
      </c>
      <c r="M91">
        <v>-1457.54</v>
      </c>
      <c r="N91">
        <v>1003.29</v>
      </c>
      <c r="O91">
        <v>-29.5</v>
      </c>
      <c r="P91">
        <v>17.82</v>
      </c>
      <c r="Q91">
        <v>-991.61</v>
      </c>
      <c r="R91">
        <v>1405.26</v>
      </c>
      <c r="S91">
        <v>-1405.26</v>
      </c>
      <c r="T91">
        <v>0</v>
      </c>
      <c r="U91">
        <v>0</v>
      </c>
      <c r="V91">
        <v>1060.57</v>
      </c>
      <c r="W91">
        <v>49.85</v>
      </c>
      <c r="X91">
        <v>-1110.42</v>
      </c>
      <c r="Y91">
        <v>1850.73</v>
      </c>
      <c r="Z91">
        <v>-128.52000000000001</v>
      </c>
      <c r="AA91">
        <v>-495.91</v>
      </c>
      <c r="AB91">
        <v>-69.790000000000006</v>
      </c>
      <c r="AC91">
        <v>-3.58</v>
      </c>
      <c r="AD91">
        <v>1163.9000000000001</v>
      </c>
      <c r="AE91">
        <v>-2316.83</v>
      </c>
      <c r="AF91">
        <v>1740.7</v>
      </c>
      <c r="AG91">
        <v>-672.8</v>
      </c>
      <c r="AH91">
        <v>0</v>
      </c>
      <c r="AI91">
        <v>1067.9000000000001</v>
      </c>
      <c r="AJ91">
        <v>-162.61000000000001</v>
      </c>
      <c r="AK91">
        <v>149.26</v>
      </c>
      <c r="AL91">
        <v>51.55</v>
      </c>
      <c r="AM91">
        <v>627.32000000000005</v>
      </c>
      <c r="AN91">
        <v>-1733.42</v>
      </c>
      <c r="AO91">
        <v>0</v>
      </c>
      <c r="AP91">
        <v>1322.99</v>
      </c>
      <c r="AQ91">
        <v>-717.81</v>
      </c>
      <c r="AR91">
        <v>0</v>
      </c>
      <c r="AS91">
        <v>0</v>
      </c>
      <c r="AT91">
        <v>0</v>
      </c>
      <c r="AU91">
        <v>0</v>
      </c>
      <c r="AV91">
        <v>0</v>
      </c>
    </row>
    <row r="92" spans="1:48" x14ac:dyDescent="0.45">
      <c r="A92" t="s">
        <v>10</v>
      </c>
      <c r="B92">
        <v>1</v>
      </c>
      <c r="C92">
        <v>2109</v>
      </c>
      <c r="D92">
        <v>2</v>
      </c>
      <c r="E92" t="s">
        <v>119</v>
      </c>
      <c r="G92">
        <v>12149.55</v>
      </c>
      <c r="H92">
        <v>-12149.55</v>
      </c>
      <c r="I92">
        <v>0</v>
      </c>
      <c r="J92">
        <v>0</v>
      </c>
      <c r="K92">
        <v>0</v>
      </c>
      <c r="L92">
        <v>0</v>
      </c>
      <c r="M92">
        <v>0</v>
      </c>
      <c r="N92">
        <v>0</v>
      </c>
      <c r="O92">
        <v>0</v>
      </c>
      <c r="P92">
        <v>0</v>
      </c>
      <c r="Q92">
        <v>0</v>
      </c>
      <c r="R92">
        <v>0</v>
      </c>
      <c r="S92">
        <v>13170.12</v>
      </c>
      <c r="T92">
        <v>0</v>
      </c>
      <c r="U92">
        <v>13170.12</v>
      </c>
      <c r="V92">
        <v>0</v>
      </c>
      <c r="W92">
        <v>-13170.12</v>
      </c>
      <c r="X92">
        <v>0</v>
      </c>
      <c r="Y92">
        <v>0</v>
      </c>
      <c r="Z92">
        <v>0</v>
      </c>
      <c r="AA92">
        <v>0</v>
      </c>
      <c r="AB92">
        <v>0</v>
      </c>
      <c r="AC92">
        <v>0</v>
      </c>
      <c r="AD92">
        <v>0</v>
      </c>
      <c r="AE92">
        <v>0</v>
      </c>
      <c r="AF92">
        <v>0</v>
      </c>
      <c r="AG92">
        <v>0</v>
      </c>
      <c r="AH92">
        <v>0</v>
      </c>
      <c r="AI92">
        <v>0</v>
      </c>
      <c r="AJ92">
        <v>0</v>
      </c>
      <c r="AK92">
        <v>0</v>
      </c>
      <c r="AL92">
        <v>0</v>
      </c>
      <c r="AM92">
        <v>0</v>
      </c>
      <c r="AN92">
        <v>0</v>
      </c>
      <c r="AO92">
        <v>0</v>
      </c>
      <c r="AP92">
        <v>0</v>
      </c>
      <c r="AQ92">
        <v>0</v>
      </c>
      <c r="AR92">
        <v>0</v>
      </c>
      <c r="AS92">
        <v>0</v>
      </c>
      <c r="AT92">
        <v>0</v>
      </c>
      <c r="AU92">
        <v>0</v>
      </c>
      <c r="AV92">
        <v>0</v>
      </c>
    </row>
    <row r="93" spans="1:48" x14ac:dyDescent="0.45">
      <c r="A93" t="s">
        <v>10</v>
      </c>
      <c r="B93">
        <v>1</v>
      </c>
      <c r="C93">
        <v>2110</v>
      </c>
      <c r="D93">
        <v>2</v>
      </c>
      <c r="E93" t="s">
        <v>120</v>
      </c>
      <c r="G93">
        <v>0</v>
      </c>
      <c r="H93">
        <v>0</v>
      </c>
      <c r="I93">
        <v>0</v>
      </c>
      <c r="J93">
        <v>0</v>
      </c>
      <c r="K93">
        <v>0</v>
      </c>
      <c r="L93">
        <v>0</v>
      </c>
      <c r="M93">
        <v>0</v>
      </c>
      <c r="N93">
        <v>0</v>
      </c>
      <c r="O93">
        <v>0</v>
      </c>
      <c r="P93">
        <v>0</v>
      </c>
      <c r="Q93">
        <v>0</v>
      </c>
      <c r="R93">
        <v>0</v>
      </c>
      <c r="S93">
        <v>0</v>
      </c>
      <c r="T93">
        <v>0</v>
      </c>
      <c r="U93">
        <v>0</v>
      </c>
      <c r="V93">
        <v>0</v>
      </c>
      <c r="W93">
        <v>0</v>
      </c>
      <c r="X93">
        <v>0</v>
      </c>
      <c r="Y93">
        <v>0</v>
      </c>
      <c r="Z93">
        <v>0</v>
      </c>
      <c r="AA93">
        <v>0</v>
      </c>
      <c r="AB93">
        <v>0</v>
      </c>
      <c r="AC93">
        <v>0</v>
      </c>
      <c r="AD93">
        <v>0</v>
      </c>
      <c r="AE93">
        <v>0</v>
      </c>
      <c r="AF93">
        <v>0</v>
      </c>
      <c r="AG93">
        <v>0</v>
      </c>
      <c r="AH93">
        <v>0</v>
      </c>
      <c r="AI93">
        <v>0</v>
      </c>
      <c r="AJ93">
        <v>900.19</v>
      </c>
      <c r="AK93">
        <v>-406.47</v>
      </c>
      <c r="AL93">
        <v>748.33</v>
      </c>
      <c r="AM93">
        <v>1222.17</v>
      </c>
      <c r="AN93">
        <v>-2303.0100000000002</v>
      </c>
      <c r="AO93">
        <v>88.25</v>
      </c>
      <c r="AP93">
        <v>1177.72</v>
      </c>
      <c r="AQ93">
        <v>279.57</v>
      </c>
      <c r="AR93">
        <v>0</v>
      </c>
      <c r="AS93">
        <v>0</v>
      </c>
      <c r="AT93">
        <v>0</v>
      </c>
      <c r="AU93">
        <v>0</v>
      </c>
      <c r="AV93">
        <v>0</v>
      </c>
    </row>
    <row r="94" spans="1:48" x14ac:dyDescent="0.45">
      <c r="A94" t="s">
        <v>10</v>
      </c>
      <c r="B94">
        <v>1</v>
      </c>
      <c r="C94">
        <v>2115</v>
      </c>
      <c r="D94">
        <v>2</v>
      </c>
      <c r="E94" t="s">
        <v>121</v>
      </c>
      <c r="F94">
        <v>2700</v>
      </c>
      <c r="G94">
        <v>0</v>
      </c>
      <c r="H94">
        <v>0</v>
      </c>
      <c r="I94">
        <v>0</v>
      </c>
      <c r="J94">
        <v>0</v>
      </c>
      <c r="K94">
        <v>0</v>
      </c>
      <c r="L94">
        <v>0</v>
      </c>
      <c r="M94">
        <v>0</v>
      </c>
      <c r="N94">
        <v>0</v>
      </c>
      <c r="O94">
        <v>0</v>
      </c>
      <c r="P94">
        <v>0</v>
      </c>
      <c r="Q94">
        <v>0</v>
      </c>
      <c r="R94">
        <v>0</v>
      </c>
      <c r="S94">
        <v>0</v>
      </c>
      <c r="T94">
        <v>0</v>
      </c>
      <c r="U94">
        <v>0</v>
      </c>
      <c r="V94">
        <v>0</v>
      </c>
      <c r="W94">
        <v>0</v>
      </c>
      <c r="X94">
        <v>0</v>
      </c>
      <c r="Y94">
        <v>0</v>
      </c>
      <c r="Z94">
        <v>0</v>
      </c>
      <c r="AA94">
        <v>0</v>
      </c>
      <c r="AB94">
        <v>0</v>
      </c>
      <c r="AC94">
        <v>0</v>
      </c>
      <c r="AD94">
        <v>0</v>
      </c>
      <c r="AE94">
        <v>0</v>
      </c>
      <c r="AF94">
        <v>0</v>
      </c>
      <c r="AG94">
        <v>0</v>
      </c>
      <c r="AH94">
        <v>0</v>
      </c>
      <c r="AI94">
        <v>0</v>
      </c>
      <c r="AJ94">
        <v>0</v>
      </c>
      <c r="AK94">
        <v>0</v>
      </c>
      <c r="AL94">
        <v>0</v>
      </c>
      <c r="AM94">
        <v>0</v>
      </c>
      <c r="AN94">
        <v>0</v>
      </c>
      <c r="AO94">
        <v>0</v>
      </c>
      <c r="AP94">
        <v>0</v>
      </c>
      <c r="AQ94">
        <v>0</v>
      </c>
      <c r="AR94">
        <v>0</v>
      </c>
      <c r="AS94">
        <v>0</v>
      </c>
      <c r="AT94">
        <v>0</v>
      </c>
      <c r="AU94">
        <v>0</v>
      </c>
      <c r="AV94">
        <v>0</v>
      </c>
    </row>
    <row r="95" spans="1:48" x14ac:dyDescent="0.45">
      <c r="A95" t="s">
        <v>10</v>
      </c>
      <c r="B95">
        <v>1</v>
      </c>
      <c r="C95">
        <v>2116</v>
      </c>
      <c r="D95">
        <v>2</v>
      </c>
      <c r="E95" t="s">
        <v>122</v>
      </c>
      <c r="G95">
        <v>0</v>
      </c>
      <c r="H95">
        <v>0</v>
      </c>
      <c r="I95">
        <v>0</v>
      </c>
      <c r="J95">
        <v>0</v>
      </c>
      <c r="K95">
        <v>0</v>
      </c>
      <c r="L95">
        <v>0</v>
      </c>
      <c r="M95">
        <v>0</v>
      </c>
      <c r="N95">
        <v>0</v>
      </c>
      <c r="O95">
        <v>0</v>
      </c>
      <c r="P95">
        <v>0</v>
      </c>
      <c r="Q95">
        <v>0</v>
      </c>
      <c r="R95">
        <v>0</v>
      </c>
      <c r="S95">
        <v>0</v>
      </c>
      <c r="T95">
        <v>0</v>
      </c>
      <c r="U95">
        <v>0</v>
      </c>
      <c r="V95">
        <v>0</v>
      </c>
      <c r="W95">
        <v>0</v>
      </c>
      <c r="X95">
        <v>0</v>
      </c>
      <c r="Y95">
        <v>0</v>
      </c>
      <c r="Z95">
        <v>0</v>
      </c>
      <c r="AA95">
        <v>0</v>
      </c>
      <c r="AB95">
        <v>0</v>
      </c>
      <c r="AC95">
        <v>0</v>
      </c>
      <c r="AD95">
        <v>0</v>
      </c>
      <c r="AE95">
        <v>0</v>
      </c>
      <c r="AF95">
        <v>0</v>
      </c>
      <c r="AG95">
        <v>0</v>
      </c>
      <c r="AH95">
        <v>0</v>
      </c>
      <c r="AI95">
        <v>0</v>
      </c>
      <c r="AJ95">
        <v>0</v>
      </c>
      <c r="AK95">
        <v>0</v>
      </c>
      <c r="AL95">
        <v>0</v>
      </c>
      <c r="AM95">
        <v>0</v>
      </c>
      <c r="AN95">
        <v>0</v>
      </c>
      <c r="AO95">
        <v>0</v>
      </c>
      <c r="AP95">
        <v>0</v>
      </c>
      <c r="AQ95">
        <v>0</v>
      </c>
      <c r="AR95">
        <v>0</v>
      </c>
      <c r="AS95">
        <v>0</v>
      </c>
      <c r="AT95">
        <v>0</v>
      </c>
      <c r="AU95">
        <v>0</v>
      </c>
      <c r="AV95">
        <v>0</v>
      </c>
    </row>
    <row r="96" spans="1:48" x14ac:dyDescent="0.45">
      <c r="A96" t="s">
        <v>10</v>
      </c>
      <c r="B96">
        <v>1</v>
      </c>
      <c r="C96">
        <v>2117</v>
      </c>
      <c r="D96">
        <v>2</v>
      </c>
      <c r="E96" t="s">
        <v>123</v>
      </c>
      <c r="G96">
        <v>0</v>
      </c>
      <c r="H96">
        <v>0</v>
      </c>
      <c r="I96">
        <v>0</v>
      </c>
      <c r="J96">
        <v>0</v>
      </c>
      <c r="K96">
        <v>0</v>
      </c>
      <c r="L96">
        <v>0</v>
      </c>
      <c r="M96">
        <v>0</v>
      </c>
      <c r="N96">
        <v>0</v>
      </c>
      <c r="O96">
        <v>0</v>
      </c>
      <c r="P96">
        <v>0</v>
      </c>
      <c r="Q96">
        <v>0</v>
      </c>
      <c r="R96">
        <v>0</v>
      </c>
      <c r="S96">
        <v>0</v>
      </c>
      <c r="T96">
        <v>0</v>
      </c>
      <c r="U96">
        <v>0</v>
      </c>
      <c r="V96">
        <v>0</v>
      </c>
      <c r="W96">
        <v>0</v>
      </c>
      <c r="X96">
        <v>0</v>
      </c>
      <c r="Y96">
        <v>0</v>
      </c>
      <c r="Z96">
        <v>0</v>
      </c>
      <c r="AA96">
        <v>0</v>
      </c>
      <c r="AB96">
        <v>0</v>
      </c>
      <c r="AC96">
        <v>0</v>
      </c>
      <c r="AD96">
        <v>0</v>
      </c>
      <c r="AE96">
        <v>0</v>
      </c>
      <c r="AF96">
        <v>0</v>
      </c>
      <c r="AG96">
        <v>0</v>
      </c>
      <c r="AH96">
        <v>0</v>
      </c>
      <c r="AI96">
        <v>0</v>
      </c>
      <c r="AJ96">
        <v>0</v>
      </c>
      <c r="AK96">
        <v>0</v>
      </c>
      <c r="AL96">
        <v>0</v>
      </c>
      <c r="AM96">
        <v>0</v>
      </c>
      <c r="AN96">
        <v>0</v>
      </c>
      <c r="AO96">
        <v>0</v>
      </c>
      <c r="AP96">
        <v>0</v>
      </c>
      <c r="AQ96">
        <v>0</v>
      </c>
      <c r="AR96">
        <v>0</v>
      </c>
      <c r="AS96">
        <v>0</v>
      </c>
      <c r="AT96">
        <v>0</v>
      </c>
      <c r="AU96">
        <v>0</v>
      </c>
      <c r="AV96">
        <v>0</v>
      </c>
    </row>
    <row r="97" spans="1:48" x14ac:dyDescent="0.45">
      <c r="A97" t="s">
        <v>10</v>
      </c>
      <c r="B97">
        <v>1</v>
      </c>
      <c r="C97">
        <v>2120</v>
      </c>
      <c r="D97">
        <v>2</v>
      </c>
      <c r="E97" t="s">
        <v>124</v>
      </c>
      <c r="F97">
        <v>2700</v>
      </c>
      <c r="G97">
        <v>0</v>
      </c>
      <c r="H97">
        <v>0</v>
      </c>
      <c r="I97">
        <v>0</v>
      </c>
      <c r="J97">
        <v>0</v>
      </c>
      <c r="K97">
        <v>0</v>
      </c>
      <c r="L97">
        <v>0</v>
      </c>
      <c r="M97">
        <v>0</v>
      </c>
      <c r="N97">
        <v>0</v>
      </c>
      <c r="O97">
        <v>0</v>
      </c>
      <c r="P97">
        <v>0</v>
      </c>
      <c r="Q97">
        <v>0</v>
      </c>
      <c r="R97">
        <v>0</v>
      </c>
      <c r="S97">
        <v>0</v>
      </c>
      <c r="T97">
        <v>0</v>
      </c>
      <c r="U97">
        <v>0</v>
      </c>
      <c r="V97">
        <v>0</v>
      </c>
      <c r="W97">
        <v>0</v>
      </c>
      <c r="X97">
        <v>0</v>
      </c>
      <c r="Y97">
        <v>0</v>
      </c>
      <c r="Z97">
        <v>0</v>
      </c>
      <c r="AA97">
        <v>0</v>
      </c>
      <c r="AB97">
        <v>0</v>
      </c>
      <c r="AC97">
        <v>0</v>
      </c>
      <c r="AD97">
        <v>0</v>
      </c>
      <c r="AE97">
        <v>0</v>
      </c>
      <c r="AF97">
        <v>0</v>
      </c>
      <c r="AG97">
        <v>0</v>
      </c>
      <c r="AH97">
        <v>0</v>
      </c>
      <c r="AI97">
        <v>0</v>
      </c>
      <c r="AJ97">
        <v>0</v>
      </c>
      <c r="AK97">
        <v>0</v>
      </c>
      <c r="AL97">
        <v>0</v>
      </c>
      <c r="AM97">
        <v>0</v>
      </c>
      <c r="AN97">
        <v>0</v>
      </c>
      <c r="AO97">
        <v>0</v>
      </c>
      <c r="AP97">
        <v>0</v>
      </c>
      <c r="AQ97">
        <v>0</v>
      </c>
      <c r="AR97">
        <v>0</v>
      </c>
      <c r="AS97">
        <v>0</v>
      </c>
      <c r="AT97">
        <v>0</v>
      </c>
      <c r="AU97">
        <v>0</v>
      </c>
      <c r="AV97">
        <v>0</v>
      </c>
    </row>
    <row r="98" spans="1:48" x14ac:dyDescent="0.45">
      <c r="A98" t="s">
        <v>10</v>
      </c>
      <c r="B98">
        <v>1</v>
      </c>
      <c r="C98">
        <v>2125</v>
      </c>
      <c r="D98">
        <v>2</v>
      </c>
      <c r="E98" t="s">
        <v>125</v>
      </c>
      <c r="F98">
        <v>2680</v>
      </c>
      <c r="G98">
        <v>0</v>
      </c>
      <c r="H98">
        <v>0</v>
      </c>
      <c r="I98">
        <v>0</v>
      </c>
      <c r="J98">
        <v>0</v>
      </c>
      <c r="K98">
        <v>0</v>
      </c>
      <c r="L98">
        <v>0</v>
      </c>
      <c r="M98">
        <v>887.73</v>
      </c>
      <c r="N98">
        <v>-887.73</v>
      </c>
      <c r="O98">
        <v>0</v>
      </c>
      <c r="P98">
        <v>0</v>
      </c>
      <c r="Q98">
        <v>0</v>
      </c>
      <c r="R98">
        <v>0</v>
      </c>
      <c r="S98">
        <v>0</v>
      </c>
      <c r="T98">
        <v>0</v>
      </c>
      <c r="U98">
        <v>0</v>
      </c>
      <c r="V98">
        <v>-2082.81</v>
      </c>
      <c r="W98">
        <v>2082.81</v>
      </c>
      <c r="X98">
        <v>0</v>
      </c>
      <c r="Y98">
        <v>-1765.53</v>
      </c>
      <c r="Z98">
        <v>1765.53</v>
      </c>
      <c r="AA98">
        <v>0</v>
      </c>
      <c r="AB98">
        <v>0</v>
      </c>
      <c r="AC98">
        <v>0</v>
      </c>
      <c r="AD98">
        <v>0</v>
      </c>
      <c r="AE98">
        <v>0</v>
      </c>
      <c r="AF98">
        <v>0</v>
      </c>
      <c r="AG98">
        <v>0</v>
      </c>
      <c r="AH98">
        <v>0</v>
      </c>
      <c r="AI98">
        <v>0</v>
      </c>
      <c r="AJ98">
        <v>0</v>
      </c>
      <c r="AK98">
        <v>0</v>
      </c>
      <c r="AL98">
        <v>0</v>
      </c>
      <c r="AM98">
        <v>-1147.1199999999999</v>
      </c>
      <c r="AN98">
        <v>1147.1199999999999</v>
      </c>
      <c r="AO98">
        <v>0</v>
      </c>
      <c r="AP98">
        <v>0</v>
      </c>
      <c r="AQ98">
        <v>0</v>
      </c>
      <c r="AR98">
        <v>0</v>
      </c>
      <c r="AS98">
        <v>0</v>
      </c>
      <c r="AT98">
        <v>0</v>
      </c>
      <c r="AU98">
        <v>0</v>
      </c>
      <c r="AV98">
        <v>0</v>
      </c>
    </row>
    <row r="99" spans="1:48" x14ac:dyDescent="0.45">
      <c r="A99" t="s">
        <v>10</v>
      </c>
      <c r="B99">
        <v>1</v>
      </c>
      <c r="C99">
        <v>2126</v>
      </c>
      <c r="D99">
        <v>2</v>
      </c>
      <c r="E99" t="s">
        <v>126</v>
      </c>
      <c r="G99">
        <v>0</v>
      </c>
      <c r="H99">
        <v>0</v>
      </c>
      <c r="I99">
        <v>0</v>
      </c>
      <c r="J99">
        <v>0</v>
      </c>
      <c r="K99">
        <v>0</v>
      </c>
      <c r="L99">
        <v>0</v>
      </c>
      <c r="M99">
        <v>0</v>
      </c>
      <c r="N99">
        <v>0</v>
      </c>
      <c r="O99">
        <v>0</v>
      </c>
      <c r="P99">
        <v>0</v>
      </c>
      <c r="Q99">
        <v>0</v>
      </c>
      <c r="R99">
        <v>0</v>
      </c>
      <c r="S99">
        <v>0</v>
      </c>
      <c r="T99">
        <v>0</v>
      </c>
      <c r="U99">
        <v>0</v>
      </c>
      <c r="V99">
        <v>0</v>
      </c>
      <c r="W99">
        <v>0</v>
      </c>
      <c r="X99">
        <v>0</v>
      </c>
      <c r="Y99">
        <v>0</v>
      </c>
      <c r="Z99">
        <v>0</v>
      </c>
      <c r="AA99">
        <v>0</v>
      </c>
      <c r="AB99">
        <v>0</v>
      </c>
      <c r="AC99">
        <v>0</v>
      </c>
      <c r="AD99">
        <v>0</v>
      </c>
      <c r="AE99">
        <v>0</v>
      </c>
      <c r="AF99">
        <v>0</v>
      </c>
      <c r="AG99">
        <v>0</v>
      </c>
      <c r="AH99">
        <v>0</v>
      </c>
      <c r="AI99">
        <v>0</v>
      </c>
      <c r="AJ99">
        <v>0</v>
      </c>
      <c r="AK99">
        <v>0</v>
      </c>
      <c r="AL99">
        <v>0</v>
      </c>
      <c r="AM99">
        <v>0</v>
      </c>
      <c r="AN99">
        <v>0</v>
      </c>
      <c r="AO99">
        <v>0</v>
      </c>
      <c r="AP99">
        <v>0</v>
      </c>
      <c r="AQ99">
        <v>0</v>
      </c>
      <c r="AR99">
        <v>0</v>
      </c>
      <c r="AS99">
        <v>0</v>
      </c>
      <c r="AT99">
        <v>0</v>
      </c>
      <c r="AU99">
        <v>0</v>
      </c>
      <c r="AV99">
        <v>0</v>
      </c>
    </row>
    <row r="100" spans="1:48" x14ac:dyDescent="0.45">
      <c r="A100" t="s">
        <v>10</v>
      </c>
      <c r="B100">
        <v>1</v>
      </c>
      <c r="C100">
        <v>2150</v>
      </c>
      <c r="D100">
        <v>2</v>
      </c>
      <c r="E100" t="s">
        <v>127</v>
      </c>
      <c r="F100">
        <v>2680</v>
      </c>
      <c r="G100">
        <v>0</v>
      </c>
      <c r="H100">
        <v>0</v>
      </c>
      <c r="I100">
        <v>0</v>
      </c>
      <c r="J100">
        <v>0</v>
      </c>
      <c r="K100">
        <v>0</v>
      </c>
      <c r="L100">
        <v>0</v>
      </c>
      <c r="M100">
        <v>1771.12</v>
      </c>
      <c r="N100">
        <v>-1771.12</v>
      </c>
      <c r="O100">
        <v>0</v>
      </c>
      <c r="P100">
        <v>0</v>
      </c>
      <c r="Q100">
        <v>0</v>
      </c>
      <c r="R100">
        <v>0</v>
      </c>
      <c r="S100">
        <v>0</v>
      </c>
      <c r="T100">
        <v>0</v>
      </c>
      <c r="U100">
        <v>0</v>
      </c>
      <c r="V100">
        <v>-4155.1499999999996</v>
      </c>
      <c r="W100">
        <v>4155.1499999999996</v>
      </c>
      <c r="X100">
        <v>0</v>
      </c>
      <c r="Y100">
        <v>-3522.23</v>
      </c>
      <c r="Z100">
        <v>3522.23</v>
      </c>
      <c r="AA100">
        <v>0</v>
      </c>
      <c r="AB100">
        <v>0</v>
      </c>
      <c r="AC100">
        <v>0</v>
      </c>
      <c r="AD100">
        <v>0</v>
      </c>
      <c r="AE100">
        <v>0</v>
      </c>
      <c r="AF100">
        <v>0</v>
      </c>
      <c r="AG100">
        <v>0</v>
      </c>
      <c r="AH100">
        <v>0</v>
      </c>
      <c r="AI100">
        <v>0</v>
      </c>
      <c r="AJ100">
        <v>0</v>
      </c>
      <c r="AK100">
        <v>0</v>
      </c>
      <c r="AL100">
        <v>0</v>
      </c>
      <c r="AM100">
        <v>-2288.5100000000002</v>
      </c>
      <c r="AN100">
        <v>2288.5100000000002</v>
      </c>
      <c r="AO100">
        <v>0</v>
      </c>
      <c r="AP100">
        <v>0</v>
      </c>
      <c r="AQ100">
        <v>0</v>
      </c>
      <c r="AR100">
        <v>0</v>
      </c>
      <c r="AS100">
        <v>0</v>
      </c>
      <c r="AT100">
        <v>0</v>
      </c>
      <c r="AU100">
        <v>0</v>
      </c>
      <c r="AV100">
        <v>0</v>
      </c>
    </row>
    <row r="101" spans="1:48" x14ac:dyDescent="0.45">
      <c r="A101" t="s">
        <v>10</v>
      </c>
      <c r="B101">
        <v>1</v>
      </c>
      <c r="C101">
        <v>2151</v>
      </c>
      <c r="D101">
        <v>2</v>
      </c>
      <c r="E101" t="s">
        <v>128</v>
      </c>
      <c r="G101">
        <v>0</v>
      </c>
      <c r="H101">
        <v>0</v>
      </c>
      <c r="I101">
        <v>0</v>
      </c>
      <c r="J101">
        <v>0</v>
      </c>
      <c r="K101">
        <v>0</v>
      </c>
      <c r="L101">
        <v>0</v>
      </c>
      <c r="M101">
        <v>0</v>
      </c>
      <c r="N101">
        <v>0</v>
      </c>
      <c r="O101">
        <v>0</v>
      </c>
      <c r="P101">
        <v>0</v>
      </c>
      <c r="Q101">
        <v>0</v>
      </c>
      <c r="R101">
        <v>0</v>
      </c>
      <c r="S101">
        <v>0</v>
      </c>
      <c r="T101">
        <v>0</v>
      </c>
      <c r="U101">
        <v>0</v>
      </c>
      <c r="V101">
        <v>0</v>
      </c>
      <c r="W101">
        <v>0</v>
      </c>
      <c r="X101">
        <v>0</v>
      </c>
      <c r="Y101">
        <v>0</v>
      </c>
      <c r="Z101">
        <v>0</v>
      </c>
      <c r="AA101">
        <v>0</v>
      </c>
      <c r="AB101">
        <v>0</v>
      </c>
      <c r="AC101">
        <v>0</v>
      </c>
      <c r="AD101">
        <v>0</v>
      </c>
      <c r="AE101">
        <v>0</v>
      </c>
      <c r="AF101">
        <v>0</v>
      </c>
      <c r="AG101">
        <v>0</v>
      </c>
      <c r="AH101">
        <v>0</v>
      </c>
      <c r="AI101">
        <v>0</v>
      </c>
      <c r="AJ101">
        <v>0</v>
      </c>
      <c r="AK101">
        <v>0</v>
      </c>
      <c r="AL101">
        <v>0</v>
      </c>
      <c r="AM101">
        <v>0</v>
      </c>
      <c r="AN101">
        <v>0</v>
      </c>
      <c r="AO101">
        <v>0</v>
      </c>
      <c r="AP101">
        <v>0</v>
      </c>
      <c r="AQ101">
        <v>0</v>
      </c>
      <c r="AR101">
        <v>0</v>
      </c>
      <c r="AS101">
        <v>0</v>
      </c>
      <c r="AT101">
        <v>0</v>
      </c>
      <c r="AU101">
        <v>0</v>
      </c>
      <c r="AV101">
        <v>0</v>
      </c>
    </row>
    <row r="102" spans="1:48" x14ac:dyDescent="0.45">
      <c r="A102" t="s">
        <v>10</v>
      </c>
      <c r="B102">
        <v>1</v>
      </c>
      <c r="C102">
        <v>2152</v>
      </c>
      <c r="D102">
        <v>2</v>
      </c>
      <c r="E102" t="s">
        <v>129</v>
      </c>
      <c r="G102">
        <v>33568.370000000003</v>
      </c>
      <c r="H102">
        <v>0</v>
      </c>
      <c r="I102">
        <v>0</v>
      </c>
      <c r="J102">
        <v>0</v>
      </c>
      <c r="K102">
        <v>0</v>
      </c>
      <c r="L102">
        <v>0</v>
      </c>
      <c r="M102">
        <v>0</v>
      </c>
      <c r="N102">
        <v>0</v>
      </c>
      <c r="O102">
        <v>0</v>
      </c>
      <c r="P102">
        <v>0</v>
      </c>
      <c r="Q102">
        <v>0</v>
      </c>
      <c r="R102">
        <v>0</v>
      </c>
      <c r="S102">
        <v>-33568.370000000003</v>
      </c>
      <c r="T102">
        <v>0</v>
      </c>
      <c r="U102">
        <v>0</v>
      </c>
      <c r="V102">
        <v>0</v>
      </c>
      <c r="W102">
        <v>0</v>
      </c>
      <c r="X102">
        <v>0</v>
      </c>
      <c r="Y102">
        <v>0</v>
      </c>
      <c r="Z102">
        <v>0</v>
      </c>
      <c r="AA102">
        <v>0</v>
      </c>
      <c r="AB102">
        <v>0</v>
      </c>
      <c r="AC102">
        <v>0</v>
      </c>
      <c r="AD102">
        <v>0</v>
      </c>
      <c r="AE102">
        <v>0</v>
      </c>
      <c r="AF102">
        <v>0</v>
      </c>
      <c r="AG102">
        <v>0</v>
      </c>
      <c r="AH102">
        <v>0</v>
      </c>
      <c r="AI102">
        <v>0</v>
      </c>
      <c r="AJ102">
        <v>0</v>
      </c>
      <c r="AK102">
        <v>0</v>
      </c>
      <c r="AL102">
        <v>0</v>
      </c>
      <c r="AM102">
        <v>0</v>
      </c>
      <c r="AN102">
        <v>0</v>
      </c>
      <c r="AO102">
        <v>0</v>
      </c>
      <c r="AP102">
        <v>0</v>
      </c>
      <c r="AQ102">
        <v>0</v>
      </c>
      <c r="AR102">
        <v>0</v>
      </c>
      <c r="AS102">
        <v>0</v>
      </c>
      <c r="AT102">
        <v>0</v>
      </c>
      <c r="AU102">
        <v>0</v>
      </c>
      <c r="AV102">
        <v>0</v>
      </c>
    </row>
    <row r="103" spans="1:48" x14ac:dyDescent="0.45">
      <c r="A103" t="s">
        <v>10</v>
      </c>
      <c r="B103">
        <v>1</v>
      </c>
      <c r="C103">
        <v>2160</v>
      </c>
      <c r="D103">
        <v>2</v>
      </c>
      <c r="E103" t="s">
        <v>130</v>
      </c>
      <c r="F103">
        <v>2700</v>
      </c>
      <c r="G103">
        <v>0</v>
      </c>
      <c r="H103">
        <v>0</v>
      </c>
      <c r="I103">
        <v>0</v>
      </c>
      <c r="J103">
        <v>0</v>
      </c>
      <c r="K103">
        <v>0</v>
      </c>
      <c r="L103">
        <v>0</v>
      </c>
      <c r="M103">
        <v>0</v>
      </c>
      <c r="N103">
        <v>0</v>
      </c>
      <c r="O103">
        <v>0</v>
      </c>
      <c r="P103">
        <v>0</v>
      </c>
      <c r="Q103">
        <v>0</v>
      </c>
      <c r="R103">
        <v>0</v>
      </c>
      <c r="S103">
        <v>0</v>
      </c>
      <c r="T103">
        <v>0</v>
      </c>
      <c r="U103">
        <v>0</v>
      </c>
      <c r="V103">
        <v>0</v>
      </c>
      <c r="W103">
        <v>0</v>
      </c>
      <c r="X103">
        <v>0</v>
      </c>
      <c r="Y103">
        <v>0</v>
      </c>
      <c r="Z103">
        <v>0</v>
      </c>
      <c r="AA103">
        <v>0</v>
      </c>
      <c r="AB103">
        <v>0</v>
      </c>
      <c r="AC103">
        <v>0</v>
      </c>
      <c r="AD103">
        <v>0</v>
      </c>
      <c r="AE103">
        <v>0</v>
      </c>
      <c r="AF103">
        <v>0</v>
      </c>
      <c r="AG103">
        <v>0</v>
      </c>
      <c r="AH103">
        <v>0</v>
      </c>
      <c r="AI103">
        <v>0</v>
      </c>
      <c r="AJ103">
        <v>0</v>
      </c>
      <c r="AK103">
        <v>0</v>
      </c>
      <c r="AL103">
        <v>0</v>
      </c>
      <c r="AM103">
        <v>0</v>
      </c>
      <c r="AN103">
        <v>0</v>
      </c>
      <c r="AO103">
        <v>0</v>
      </c>
      <c r="AP103">
        <v>0</v>
      </c>
      <c r="AQ103">
        <v>0</v>
      </c>
      <c r="AR103">
        <v>0</v>
      </c>
      <c r="AS103">
        <v>0</v>
      </c>
      <c r="AT103">
        <v>0</v>
      </c>
      <c r="AU103">
        <v>0</v>
      </c>
      <c r="AV103">
        <v>0</v>
      </c>
    </row>
    <row r="104" spans="1:48" x14ac:dyDescent="0.45">
      <c r="A104" t="s">
        <v>10</v>
      </c>
      <c r="B104">
        <v>1</v>
      </c>
      <c r="C104">
        <v>2165</v>
      </c>
      <c r="D104">
        <v>2</v>
      </c>
      <c r="E104" t="s">
        <v>131</v>
      </c>
      <c r="G104">
        <v>0</v>
      </c>
      <c r="H104">
        <v>0</v>
      </c>
      <c r="I104">
        <v>0</v>
      </c>
      <c r="J104">
        <v>0</v>
      </c>
      <c r="K104">
        <v>0</v>
      </c>
      <c r="L104">
        <v>0</v>
      </c>
      <c r="M104">
        <v>0</v>
      </c>
      <c r="N104">
        <v>0</v>
      </c>
      <c r="O104">
        <v>0</v>
      </c>
      <c r="P104">
        <v>0</v>
      </c>
      <c r="Q104">
        <v>0</v>
      </c>
      <c r="R104">
        <v>0</v>
      </c>
      <c r="S104">
        <v>0</v>
      </c>
      <c r="T104">
        <v>0</v>
      </c>
      <c r="U104">
        <v>0</v>
      </c>
      <c r="V104">
        <v>0</v>
      </c>
      <c r="W104">
        <v>0</v>
      </c>
      <c r="X104">
        <v>0</v>
      </c>
      <c r="Y104">
        <v>0</v>
      </c>
      <c r="Z104">
        <v>0</v>
      </c>
      <c r="AA104">
        <v>0</v>
      </c>
      <c r="AB104">
        <v>0</v>
      </c>
      <c r="AC104">
        <v>0</v>
      </c>
      <c r="AD104">
        <v>0</v>
      </c>
      <c r="AE104">
        <v>0</v>
      </c>
      <c r="AF104">
        <v>0</v>
      </c>
      <c r="AG104">
        <v>0</v>
      </c>
      <c r="AH104">
        <v>0</v>
      </c>
      <c r="AI104">
        <v>0</v>
      </c>
      <c r="AJ104">
        <v>0</v>
      </c>
      <c r="AK104">
        <v>0</v>
      </c>
      <c r="AL104">
        <v>0</v>
      </c>
      <c r="AM104">
        <v>0</v>
      </c>
      <c r="AN104">
        <v>0</v>
      </c>
      <c r="AO104">
        <v>0</v>
      </c>
      <c r="AP104">
        <v>0</v>
      </c>
      <c r="AQ104">
        <v>0</v>
      </c>
      <c r="AR104">
        <v>0</v>
      </c>
      <c r="AS104">
        <v>0</v>
      </c>
      <c r="AT104">
        <v>0</v>
      </c>
      <c r="AU104">
        <v>0</v>
      </c>
      <c r="AV104">
        <v>0</v>
      </c>
    </row>
    <row r="105" spans="1:48" x14ac:dyDescent="0.45">
      <c r="A105" t="s">
        <v>10</v>
      </c>
      <c r="B105">
        <v>1</v>
      </c>
      <c r="C105">
        <v>2170</v>
      </c>
      <c r="D105">
        <v>2</v>
      </c>
      <c r="E105" t="s">
        <v>132</v>
      </c>
      <c r="F105">
        <v>2700</v>
      </c>
      <c r="G105">
        <v>0</v>
      </c>
      <c r="H105">
        <v>0</v>
      </c>
      <c r="I105">
        <v>0</v>
      </c>
      <c r="J105">
        <v>0</v>
      </c>
      <c r="K105">
        <v>0</v>
      </c>
      <c r="L105">
        <v>0</v>
      </c>
      <c r="M105">
        <v>0</v>
      </c>
      <c r="N105">
        <v>0</v>
      </c>
      <c r="O105">
        <v>0</v>
      </c>
      <c r="P105">
        <v>0</v>
      </c>
      <c r="Q105">
        <v>0</v>
      </c>
      <c r="R105">
        <v>0</v>
      </c>
      <c r="S105">
        <v>0</v>
      </c>
      <c r="T105">
        <v>0</v>
      </c>
      <c r="U105">
        <v>0</v>
      </c>
      <c r="V105">
        <v>0</v>
      </c>
      <c r="W105">
        <v>0</v>
      </c>
      <c r="X105">
        <v>0</v>
      </c>
      <c r="Y105">
        <v>0</v>
      </c>
      <c r="Z105">
        <v>0</v>
      </c>
      <c r="AA105">
        <v>0</v>
      </c>
      <c r="AB105">
        <v>0</v>
      </c>
      <c r="AC105">
        <v>0</v>
      </c>
      <c r="AD105">
        <v>0</v>
      </c>
      <c r="AE105">
        <v>0</v>
      </c>
      <c r="AF105">
        <v>0</v>
      </c>
      <c r="AG105">
        <v>0</v>
      </c>
      <c r="AH105">
        <v>0</v>
      </c>
      <c r="AI105">
        <v>0</v>
      </c>
      <c r="AJ105">
        <v>0</v>
      </c>
      <c r="AK105">
        <v>0</v>
      </c>
      <c r="AL105">
        <v>0</v>
      </c>
      <c r="AM105">
        <v>0</v>
      </c>
      <c r="AN105">
        <v>0</v>
      </c>
      <c r="AO105">
        <v>0</v>
      </c>
      <c r="AP105">
        <v>0</v>
      </c>
      <c r="AQ105">
        <v>0</v>
      </c>
      <c r="AR105">
        <v>0</v>
      </c>
      <c r="AS105">
        <v>0</v>
      </c>
      <c r="AT105">
        <v>0</v>
      </c>
      <c r="AU105">
        <v>0</v>
      </c>
      <c r="AV105">
        <v>0</v>
      </c>
    </row>
    <row r="106" spans="1:48" x14ac:dyDescent="0.45">
      <c r="A106" t="s">
        <v>10</v>
      </c>
      <c r="B106">
        <v>1</v>
      </c>
      <c r="C106">
        <v>2175</v>
      </c>
      <c r="D106">
        <v>2</v>
      </c>
      <c r="E106" t="s">
        <v>133</v>
      </c>
      <c r="G106">
        <v>0</v>
      </c>
      <c r="H106">
        <v>0</v>
      </c>
      <c r="I106">
        <v>0</v>
      </c>
      <c r="J106">
        <v>0</v>
      </c>
      <c r="K106">
        <v>0</v>
      </c>
      <c r="L106">
        <v>0</v>
      </c>
      <c r="M106">
        <v>0</v>
      </c>
      <c r="N106">
        <v>0</v>
      </c>
      <c r="O106">
        <v>0</v>
      </c>
      <c r="P106">
        <v>0</v>
      </c>
      <c r="Q106">
        <v>0</v>
      </c>
      <c r="R106">
        <v>0</v>
      </c>
      <c r="S106">
        <v>0</v>
      </c>
      <c r="T106">
        <v>0</v>
      </c>
      <c r="U106">
        <v>0</v>
      </c>
      <c r="V106">
        <v>0</v>
      </c>
      <c r="W106">
        <v>0</v>
      </c>
      <c r="X106">
        <v>0</v>
      </c>
      <c r="Y106">
        <v>0</v>
      </c>
      <c r="Z106">
        <v>0</v>
      </c>
      <c r="AA106">
        <v>0</v>
      </c>
      <c r="AB106">
        <v>0</v>
      </c>
      <c r="AC106">
        <v>0</v>
      </c>
      <c r="AD106">
        <v>0</v>
      </c>
      <c r="AE106">
        <v>0</v>
      </c>
      <c r="AF106">
        <v>0</v>
      </c>
      <c r="AG106">
        <v>0</v>
      </c>
      <c r="AH106">
        <v>0</v>
      </c>
      <c r="AI106">
        <v>0</v>
      </c>
      <c r="AJ106">
        <v>0</v>
      </c>
      <c r="AK106">
        <v>0</v>
      </c>
      <c r="AL106">
        <v>0</v>
      </c>
      <c r="AM106">
        <v>0</v>
      </c>
      <c r="AN106">
        <v>0</v>
      </c>
      <c r="AO106">
        <v>0</v>
      </c>
      <c r="AP106">
        <v>0</v>
      </c>
      <c r="AQ106">
        <v>0</v>
      </c>
      <c r="AR106">
        <v>0</v>
      </c>
      <c r="AS106">
        <v>0</v>
      </c>
      <c r="AT106">
        <v>0</v>
      </c>
      <c r="AU106">
        <v>0</v>
      </c>
      <c r="AV106">
        <v>0</v>
      </c>
    </row>
    <row r="107" spans="1:48" x14ac:dyDescent="0.45">
      <c r="A107" t="s">
        <v>10</v>
      </c>
      <c r="B107">
        <v>1</v>
      </c>
      <c r="C107">
        <v>2176</v>
      </c>
      <c r="D107">
        <v>2</v>
      </c>
      <c r="E107" t="s">
        <v>134</v>
      </c>
      <c r="G107">
        <v>0</v>
      </c>
      <c r="H107">
        <v>0</v>
      </c>
      <c r="I107">
        <v>0</v>
      </c>
      <c r="J107">
        <v>0</v>
      </c>
      <c r="K107">
        <v>0</v>
      </c>
      <c r="L107">
        <v>0</v>
      </c>
      <c r="M107">
        <v>0</v>
      </c>
      <c r="N107">
        <v>0</v>
      </c>
      <c r="O107">
        <v>0</v>
      </c>
      <c r="P107">
        <v>0</v>
      </c>
      <c r="Q107">
        <v>0</v>
      </c>
      <c r="R107">
        <v>0</v>
      </c>
      <c r="S107">
        <v>0</v>
      </c>
      <c r="T107">
        <v>0</v>
      </c>
      <c r="U107">
        <v>0</v>
      </c>
      <c r="V107">
        <v>0</v>
      </c>
      <c r="W107">
        <v>0</v>
      </c>
      <c r="X107">
        <v>0</v>
      </c>
      <c r="Y107">
        <v>0</v>
      </c>
      <c r="Z107">
        <v>0</v>
      </c>
      <c r="AA107">
        <v>0</v>
      </c>
      <c r="AB107">
        <v>0</v>
      </c>
      <c r="AC107">
        <v>0</v>
      </c>
      <c r="AD107">
        <v>0</v>
      </c>
      <c r="AE107">
        <v>0</v>
      </c>
      <c r="AF107">
        <v>0</v>
      </c>
      <c r="AG107">
        <v>0</v>
      </c>
      <c r="AH107">
        <v>0</v>
      </c>
      <c r="AI107">
        <v>0</v>
      </c>
      <c r="AJ107">
        <v>0</v>
      </c>
      <c r="AK107">
        <v>0</v>
      </c>
      <c r="AL107">
        <v>0</v>
      </c>
      <c r="AM107">
        <v>0</v>
      </c>
      <c r="AN107">
        <v>0</v>
      </c>
      <c r="AO107">
        <v>0</v>
      </c>
      <c r="AP107">
        <v>0</v>
      </c>
      <c r="AQ107">
        <v>0</v>
      </c>
      <c r="AR107">
        <v>0</v>
      </c>
      <c r="AS107">
        <v>0</v>
      </c>
      <c r="AT107">
        <v>0</v>
      </c>
      <c r="AU107">
        <v>0</v>
      </c>
      <c r="AV107">
        <v>0</v>
      </c>
    </row>
    <row r="108" spans="1:48" x14ac:dyDescent="0.45">
      <c r="A108" t="s">
        <v>10</v>
      </c>
      <c r="B108">
        <v>1</v>
      </c>
      <c r="C108">
        <v>2180</v>
      </c>
      <c r="D108">
        <v>2</v>
      </c>
      <c r="E108" t="s">
        <v>135</v>
      </c>
      <c r="G108">
        <v>0</v>
      </c>
      <c r="H108">
        <v>0</v>
      </c>
      <c r="I108">
        <v>0</v>
      </c>
      <c r="J108">
        <v>0</v>
      </c>
      <c r="K108">
        <v>0</v>
      </c>
      <c r="L108">
        <v>0</v>
      </c>
      <c r="M108">
        <v>0</v>
      </c>
      <c r="N108">
        <v>0</v>
      </c>
      <c r="O108">
        <v>0</v>
      </c>
      <c r="P108">
        <v>0</v>
      </c>
      <c r="Q108">
        <v>0</v>
      </c>
      <c r="R108">
        <v>0</v>
      </c>
      <c r="S108">
        <v>0</v>
      </c>
      <c r="T108">
        <v>0</v>
      </c>
      <c r="U108">
        <v>0</v>
      </c>
      <c r="V108">
        <v>0</v>
      </c>
      <c r="W108">
        <v>0</v>
      </c>
      <c r="X108">
        <v>0</v>
      </c>
      <c r="Y108">
        <v>0</v>
      </c>
      <c r="Z108">
        <v>0</v>
      </c>
      <c r="AA108">
        <v>0</v>
      </c>
      <c r="AB108">
        <v>0</v>
      </c>
      <c r="AC108">
        <v>0</v>
      </c>
      <c r="AD108">
        <v>0</v>
      </c>
      <c r="AE108">
        <v>0</v>
      </c>
      <c r="AF108">
        <v>0</v>
      </c>
      <c r="AG108">
        <v>0</v>
      </c>
      <c r="AH108">
        <v>0</v>
      </c>
      <c r="AI108">
        <v>0</v>
      </c>
      <c r="AJ108">
        <v>0</v>
      </c>
      <c r="AK108">
        <v>0</v>
      </c>
      <c r="AL108">
        <v>0</v>
      </c>
      <c r="AM108">
        <v>0</v>
      </c>
      <c r="AN108">
        <v>0</v>
      </c>
      <c r="AO108">
        <v>0</v>
      </c>
      <c r="AP108">
        <v>0</v>
      </c>
      <c r="AQ108">
        <v>0</v>
      </c>
      <c r="AR108">
        <v>0</v>
      </c>
      <c r="AS108">
        <v>0</v>
      </c>
      <c r="AT108">
        <v>0</v>
      </c>
      <c r="AU108">
        <v>0</v>
      </c>
      <c r="AV108">
        <v>0</v>
      </c>
    </row>
    <row r="109" spans="1:48" x14ac:dyDescent="0.45">
      <c r="A109" t="s">
        <v>10</v>
      </c>
      <c r="B109">
        <v>1</v>
      </c>
      <c r="C109">
        <v>2185</v>
      </c>
      <c r="D109">
        <v>2</v>
      </c>
      <c r="E109" t="s">
        <v>136</v>
      </c>
      <c r="G109">
        <v>0</v>
      </c>
      <c r="H109">
        <v>0</v>
      </c>
      <c r="I109">
        <v>0</v>
      </c>
      <c r="J109">
        <v>0</v>
      </c>
      <c r="K109">
        <v>0</v>
      </c>
      <c r="L109">
        <v>0</v>
      </c>
      <c r="M109">
        <v>0</v>
      </c>
      <c r="N109">
        <v>0</v>
      </c>
      <c r="O109">
        <v>0</v>
      </c>
      <c r="P109">
        <v>0</v>
      </c>
      <c r="Q109">
        <v>0</v>
      </c>
      <c r="R109">
        <v>0</v>
      </c>
      <c r="S109">
        <v>0</v>
      </c>
      <c r="T109">
        <v>0</v>
      </c>
      <c r="U109">
        <v>0</v>
      </c>
      <c r="V109">
        <v>0</v>
      </c>
      <c r="W109">
        <v>0</v>
      </c>
      <c r="X109">
        <v>0</v>
      </c>
      <c r="Y109">
        <v>0</v>
      </c>
      <c r="Z109">
        <v>0</v>
      </c>
      <c r="AA109">
        <v>0</v>
      </c>
      <c r="AB109">
        <v>0</v>
      </c>
      <c r="AC109">
        <v>0</v>
      </c>
      <c r="AD109">
        <v>0</v>
      </c>
      <c r="AE109">
        <v>0</v>
      </c>
      <c r="AF109">
        <v>0</v>
      </c>
      <c r="AG109">
        <v>0</v>
      </c>
      <c r="AH109">
        <v>0</v>
      </c>
      <c r="AI109">
        <v>0</v>
      </c>
      <c r="AJ109">
        <v>0</v>
      </c>
      <c r="AK109">
        <v>0</v>
      </c>
      <c r="AL109">
        <v>0</v>
      </c>
      <c r="AM109">
        <v>0</v>
      </c>
      <c r="AN109">
        <v>0</v>
      </c>
      <c r="AO109">
        <v>0</v>
      </c>
      <c r="AP109">
        <v>0</v>
      </c>
      <c r="AQ109">
        <v>0</v>
      </c>
      <c r="AR109">
        <v>0</v>
      </c>
      <c r="AS109">
        <v>0</v>
      </c>
      <c r="AT109">
        <v>0</v>
      </c>
      <c r="AU109">
        <v>0</v>
      </c>
      <c r="AV109">
        <v>0</v>
      </c>
    </row>
    <row r="110" spans="1:48" x14ac:dyDescent="0.45">
      <c r="A110" t="s">
        <v>10</v>
      </c>
      <c r="B110">
        <v>1</v>
      </c>
      <c r="C110">
        <v>2200</v>
      </c>
      <c r="D110">
        <v>2</v>
      </c>
      <c r="E110" t="s">
        <v>137</v>
      </c>
      <c r="G110">
        <v>67500</v>
      </c>
      <c r="H110">
        <v>-7500</v>
      </c>
      <c r="I110">
        <v>-7500</v>
      </c>
      <c r="J110">
        <v>-7500</v>
      </c>
      <c r="K110">
        <v>-7500</v>
      </c>
      <c r="L110">
        <v>-7500</v>
      </c>
      <c r="M110">
        <v>-7500</v>
      </c>
      <c r="N110">
        <v>-7500</v>
      </c>
      <c r="O110">
        <v>-7500</v>
      </c>
      <c r="P110">
        <v>-7500</v>
      </c>
      <c r="Q110">
        <v>0</v>
      </c>
      <c r="R110">
        <v>0</v>
      </c>
      <c r="S110">
        <v>0</v>
      </c>
      <c r="T110">
        <v>0</v>
      </c>
      <c r="U110">
        <v>0</v>
      </c>
      <c r="V110">
        <v>0</v>
      </c>
      <c r="W110">
        <v>0</v>
      </c>
      <c r="X110">
        <v>0</v>
      </c>
      <c r="Y110">
        <v>0</v>
      </c>
      <c r="Z110">
        <v>0</v>
      </c>
      <c r="AA110">
        <v>0</v>
      </c>
      <c r="AB110">
        <v>0</v>
      </c>
      <c r="AC110">
        <v>0</v>
      </c>
      <c r="AD110">
        <v>0</v>
      </c>
      <c r="AE110">
        <v>0</v>
      </c>
      <c r="AF110">
        <v>0</v>
      </c>
      <c r="AG110">
        <v>0</v>
      </c>
      <c r="AH110">
        <v>0</v>
      </c>
      <c r="AI110">
        <v>0</v>
      </c>
      <c r="AJ110">
        <v>0</v>
      </c>
      <c r="AK110">
        <v>0</v>
      </c>
      <c r="AL110">
        <v>0</v>
      </c>
      <c r="AM110">
        <v>0</v>
      </c>
      <c r="AN110">
        <v>0</v>
      </c>
      <c r="AO110">
        <v>0</v>
      </c>
      <c r="AP110">
        <v>0</v>
      </c>
      <c r="AQ110">
        <v>0</v>
      </c>
      <c r="AR110">
        <v>0</v>
      </c>
      <c r="AS110">
        <v>0</v>
      </c>
      <c r="AT110">
        <v>0</v>
      </c>
      <c r="AU110">
        <v>0</v>
      </c>
      <c r="AV110">
        <v>0</v>
      </c>
    </row>
    <row r="111" spans="1:48" x14ac:dyDescent="0.45">
      <c r="A111" t="s">
        <v>10</v>
      </c>
      <c r="B111">
        <v>1</v>
      </c>
      <c r="C111">
        <v>2210</v>
      </c>
      <c r="D111">
        <v>2</v>
      </c>
      <c r="E111" t="s">
        <v>138</v>
      </c>
      <c r="G111">
        <v>197388.82</v>
      </c>
      <c r="H111">
        <v>-25869.39</v>
      </c>
      <c r="I111">
        <v>0</v>
      </c>
      <c r="J111">
        <v>7000</v>
      </c>
      <c r="K111">
        <v>0</v>
      </c>
      <c r="L111">
        <v>-171519.43</v>
      </c>
      <c r="M111">
        <v>24000</v>
      </c>
      <c r="N111">
        <v>-24000</v>
      </c>
      <c r="O111">
        <v>5388.01</v>
      </c>
      <c r="P111">
        <v>0</v>
      </c>
      <c r="Q111">
        <v>6000</v>
      </c>
      <c r="R111">
        <v>-5388.01</v>
      </c>
      <c r="S111">
        <v>47801.83</v>
      </c>
      <c r="T111">
        <v>0</v>
      </c>
      <c r="U111">
        <v>60801.83</v>
      </c>
      <c r="V111">
        <v>0</v>
      </c>
      <c r="W111">
        <v>-40801.83</v>
      </c>
      <c r="X111">
        <v>4000</v>
      </c>
      <c r="Y111">
        <v>0</v>
      </c>
      <c r="Z111">
        <v>25100</v>
      </c>
      <c r="AA111">
        <v>-16961</v>
      </c>
      <c r="AB111">
        <v>-7353</v>
      </c>
      <c r="AC111">
        <v>0</v>
      </c>
      <c r="AD111">
        <v>14698.31</v>
      </c>
      <c r="AE111">
        <v>-19484.310000000001</v>
      </c>
      <c r="AF111">
        <v>0</v>
      </c>
      <c r="AG111">
        <v>66939.94</v>
      </c>
      <c r="AH111">
        <v>0</v>
      </c>
      <c r="AI111">
        <v>86939.94</v>
      </c>
      <c r="AJ111">
        <v>-14239.94</v>
      </c>
      <c r="AK111">
        <v>-36500</v>
      </c>
      <c r="AL111">
        <v>0</v>
      </c>
      <c r="AM111">
        <v>-25000</v>
      </c>
      <c r="AN111">
        <v>-11200</v>
      </c>
      <c r="AO111">
        <v>0</v>
      </c>
      <c r="AP111">
        <v>0</v>
      </c>
      <c r="AQ111">
        <v>0</v>
      </c>
      <c r="AR111">
        <v>0</v>
      </c>
      <c r="AS111">
        <v>0</v>
      </c>
      <c r="AT111">
        <v>0</v>
      </c>
      <c r="AU111">
        <v>0</v>
      </c>
      <c r="AV111">
        <v>0</v>
      </c>
    </row>
    <row r="112" spans="1:48" x14ac:dyDescent="0.45">
      <c r="A112" t="s">
        <v>10</v>
      </c>
      <c r="B112">
        <v>1</v>
      </c>
      <c r="C112">
        <v>2220</v>
      </c>
      <c r="D112">
        <v>2</v>
      </c>
      <c r="E112" t="s">
        <v>139</v>
      </c>
      <c r="G112">
        <v>0</v>
      </c>
      <c r="H112">
        <v>0</v>
      </c>
      <c r="I112">
        <v>0</v>
      </c>
      <c r="J112">
        <v>0</v>
      </c>
      <c r="K112">
        <v>1569.93</v>
      </c>
      <c r="L112">
        <v>0</v>
      </c>
      <c r="M112">
        <v>-1569.93</v>
      </c>
      <c r="N112">
        <v>0</v>
      </c>
      <c r="O112">
        <v>0</v>
      </c>
      <c r="P112">
        <v>0</v>
      </c>
      <c r="Q112">
        <v>0</v>
      </c>
      <c r="R112">
        <v>0</v>
      </c>
      <c r="S112">
        <v>0</v>
      </c>
      <c r="T112">
        <v>0</v>
      </c>
      <c r="U112">
        <v>0</v>
      </c>
      <c r="V112">
        <v>0</v>
      </c>
      <c r="W112">
        <v>0</v>
      </c>
      <c r="X112">
        <v>0</v>
      </c>
      <c r="Y112">
        <v>0</v>
      </c>
      <c r="Z112">
        <v>0</v>
      </c>
      <c r="AA112">
        <v>0</v>
      </c>
      <c r="AB112">
        <v>0</v>
      </c>
      <c r="AC112">
        <v>0</v>
      </c>
      <c r="AD112">
        <v>0</v>
      </c>
      <c r="AE112">
        <v>0</v>
      </c>
      <c r="AF112">
        <v>0</v>
      </c>
      <c r="AG112">
        <v>0</v>
      </c>
      <c r="AH112">
        <v>0</v>
      </c>
      <c r="AI112">
        <v>0</v>
      </c>
      <c r="AJ112">
        <v>0</v>
      </c>
      <c r="AK112">
        <v>0</v>
      </c>
      <c r="AL112">
        <v>0</v>
      </c>
      <c r="AM112">
        <v>0</v>
      </c>
      <c r="AN112">
        <v>0</v>
      </c>
      <c r="AO112">
        <v>0</v>
      </c>
      <c r="AP112">
        <v>0</v>
      </c>
      <c r="AQ112">
        <v>0</v>
      </c>
      <c r="AR112">
        <v>0</v>
      </c>
      <c r="AS112">
        <v>0</v>
      </c>
      <c r="AT112">
        <v>0</v>
      </c>
      <c r="AU112">
        <v>0</v>
      </c>
      <c r="AV112">
        <v>0</v>
      </c>
    </row>
    <row r="113" spans="1:48" x14ac:dyDescent="0.45">
      <c r="A113" t="s">
        <v>10</v>
      </c>
      <c r="B113">
        <v>1</v>
      </c>
      <c r="C113">
        <v>2230</v>
      </c>
      <c r="D113">
        <v>2</v>
      </c>
      <c r="E113" t="s">
        <v>140</v>
      </c>
      <c r="G113">
        <v>0</v>
      </c>
      <c r="H113">
        <v>0</v>
      </c>
      <c r="I113">
        <v>0</v>
      </c>
      <c r="J113">
        <v>0</v>
      </c>
      <c r="K113">
        <v>7035</v>
      </c>
      <c r="L113">
        <v>-3010.87</v>
      </c>
      <c r="M113">
        <v>4024.13</v>
      </c>
      <c r="N113">
        <v>-8048.26</v>
      </c>
      <c r="O113">
        <v>2874.38</v>
      </c>
      <c r="P113">
        <v>1724.63</v>
      </c>
      <c r="Q113">
        <v>1724.63</v>
      </c>
      <c r="R113">
        <v>1149.75</v>
      </c>
      <c r="S113">
        <v>574.88</v>
      </c>
      <c r="T113">
        <v>0</v>
      </c>
      <c r="U113">
        <v>8048.27</v>
      </c>
      <c r="V113">
        <v>0</v>
      </c>
      <c r="W113">
        <v>0</v>
      </c>
      <c r="X113">
        <v>0</v>
      </c>
      <c r="Y113">
        <v>0</v>
      </c>
      <c r="Z113">
        <v>0</v>
      </c>
      <c r="AA113">
        <v>0</v>
      </c>
      <c r="AB113">
        <v>0</v>
      </c>
      <c r="AC113">
        <v>0</v>
      </c>
      <c r="AD113">
        <v>0</v>
      </c>
      <c r="AE113">
        <v>0</v>
      </c>
      <c r="AF113">
        <v>0</v>
      </c>
      <c r="AG113">
        <v>-8048.27</v>
      </c>
      <c r="AH113">
        <v>0</v>
      </c>
      <c r="AI113">
        <v>0</v>
      </c>
      <c r="AJ113">
        <v>0</v>
      </c>
      <c r="AK113">
        <v>0</v>
      </c>
      <c r="AL113">
        <v>0</v>
      </c>
      <c r="AM113">
        <v>0</v>
      </c>
      <c r="AN113">
        <v>0</v>
      </c>
      <c r="AO113">
        <v>0</v>
      </c>
      <c r="AP113">
        <v>0</v>
      </c>
      <c r="AQ113">
        <v>0</v>
      </c>
      <c r="AR113">
        <v>0</v>
      </c>
      <c r="AS113">
        <v>0</v>
      </c>
      <c r="AT113">
        <v>0</v>
      </c>
      <c r="AU113">
        <v>0</v>
      </c>
      <c r="AV113">
        <v>0</v>
      </c>
    </row>
    <row r="114" spans="1:48" x14ac:dyDescent="0.45">
      <c r="A114" t="s">
        <v>10</v>
      </c>
      <c r="B114">
        <v>1</v>
      </c>
      <c r="C114">
        <v>2400</v>
      </c>
      <c r="D114">
        <v>2</v>
      </c>
      <c r="E114" t="s">
        <v>141</v>
      </c>
      <c r="G114">
        <v>0</v>
      </c>
      <c r="H114">
        <v>0</v>
      </c>
      <c r="I114">
        <v>0</v>
      </c>
      <c r="J114">
        <v>0</v>
      </c>
      <c r="K114">
        <v>0</v>
      </c>
      <c r="L114">
        <v>0</v>
      </c>
      <c r="M114">
        <v>0</v>
      </c>
      <c r="N114">
        <v>0</v>
      </c>
      <c r="O114">
        <v>0</v>
      </c>
      <c r="P114">
        <v>0</v>
      </c>
      <c r="Q114">
        <v>0</v>
      </c>
      <c r="R114">
        <v>0</v>
      </c>
      <c r="S114">
        <v>0</v>
      </c>
      <c r="T114">
        <v>0</v>
      </c>
      <c r="U114">
        <v>0</v>
      </c>
      <c r="V114">
        <v>0</v>
      </c>
      <c r="W114">
        <v>0</v>
      </c>
      <c r="X114">
        <v>0</v>
      </c>
      <c r="Y114">
        <v>0</v>
      </c>
      <c r="Z114">
        <v>0</v>
      </c>
      <c r="AA114">
        <v>0</v>
      </c>
      <c r="AB114">
        <v>0</v>
      </c>
      <c r="AC114">
        <v>0</v>
      </c>
      <c r="AD114">
        <v>0</v>
      </c>
      <c r="AE114">
        <v>0</v>
      </c>
      <c r="AF114">
        <v>0</v>
      </c>
      <c r="AG114">
        <v>320837</v>
      </c>
      <c r="AH114">
        <v>0</v>
      </c>
      <c r="AI114">
        <v>320837</v>
      </c>
      <c r="AJ114">
        <v>0</v>
      </c>
      <c r="AK114">
        <v>0</v>
      </c>
      <c r="AL114">
        <v>0</v>
      </c>
      <c r="AM114">
        <v>0</v>
      </c>
      <c r="AN114">
        <v>0</v>
      </c>
      <c r="AO114">
        <v>0</v>
      </c>
      <c r="AP114">
        <v>0</v>
      </c>
      <c r="AQ114">
        <v>0</v>
      </c>
      <c r="AR114">
        <v>0</v>
      </c>
      <c r="AS114">
        <v>0</v>
      </c>
      <c r="AT114">
        <v>0</v>
      </c>
      <c r="AU114">
        <v>0</v>
      </c>
      <c r="AV114">
        <v>0</v>
      </c>
    </row>
    <row r="115" spans="1:48" x14ac:dyDescent="0.45">
      <c r="A115" t="s">
        <v>10</v>
      </c>
      <c r="B115">
        <v>1</v>
      </c>
      <c r="C115">
        <v>2501</v>
      </c>
      <c r="D115">
        <v>1</v>
      </c>
      <c r="E115" t="s">
        <v>142</v>
      </c>
      <c r="F115">
        <v>3320</v>
      </c>
      <c r="G115">
        <v>0</v>
      </c>
      <c r="H115">
        <v>0</v>
      </c>
      <c r="I115">
        <v>0</v>
      </c>
      <c r="J115">
        <v>0</v>
      </c>
      <c r="K115">
        <v>0</v>
      </c>
      <c r="L115">
        <v>0</v>
      </c>
      <c r="M115">
        <v>0</v>
      </c>
      <c r="N115">
        <v>0</v>
      </c>
      <c r="O115">
        <v>0</v>
      </c>
      <c r="P115">
        <v>0</v>
      </c>
      <c r="Q115">
        <v>0</v>
      </c>
      <c r="R115">
        <v>0</v>
      </c>
      <c r="S115">
        <v>0</v>
      </c>
      <c r="T115">
        <v>0</v>
      </c>
      <c r="U115">
        <v>0</v>
      </c>
      <c r="V115">
        <v>0</v>
      </c>
      <c r="W115">
        <v>0</v>
      </c>
      <c r="X115">
        <v>0</v>
      </c>
      <c r="Y115">
        <v>0</v>
      </c>
      <c r="Z115">
        <v>0</v>
      </c>
      <c r="AA115">
        <v>0</v>
      </c>
      <c r="AB115">
        <v>0</v>
      </c>
      <c r="AC115">
        <v>0</v>
      </c>
      <c r="AD115">
        <v>0</v>
      </c>
      <c r="AE115">
        <v>0</v>
      </c>
      <c r="AF115">
        <v>0</v>
      </c>
      <c r="AG115">
        <v>0</v>
      </c>
      <c r="AH115">
        <v>0</v>
      </c>
      <c r="AI115">
        <v>0</v>
      </c>
      <c r="AJ115">
        <v>0</v>
      </c>
      <c r="AK115">
        <v>0</v>
      </c>
      <c r="AL115">
        <v>0</v>
      </c>
      <c r="AM115">
        <v>0</v>
      </c>
      <c r="AN115">
        <v>0</v>
      </c>
      <c r="AO115">
        <v>0</v>
      </c>
      <c r="AP115">
        <v>0</v>
      </c>
      <c r="AQ115">
        <v>0</v>
      </c>
      <c r="AR115">
        <v>0</v>
      </c>
      <c r="AS115">
        <v>0</v>
      </c>
      <c r="AT115">
        <v>0</v>
      </c>
      <c r="AU115">
        <v>0</v>
      </c>
      <c r="AV115">
        <v>0</v>
      </c>
    </row>
    <row r="116" spans="1:48" x14ac:dyDescent="0.45">
      <c r="A116" t="s">
        <v>10</v>
      </c>
      <c r="B116">
        <v>1</v>
      </c>
      <c r="C116">
        <v>2502</v>
      </c>
      <c r="D116">
        <v>1</v>
      </c>
      <c r="E116" t="s">
        <v>143</v>
      </c>
      <c r="F116">
        <v>3320</v>
      </c>
      <c r="G116">
        <v>0</v>
      </c>
      <c r="H116">
        <v>0</v>
      </c>
      <c r="I116">
        <v>0</v>
      </c>
      <c r="J116">
        <v>0</v>
      </c>
      <c r="K116">
        <v>0</v>
      </c>
      <c r="L116">
        <v>0</v>
      </c>
      <c r="M116">
        <v>0</v>
      </c>
      <c r="N116">
        <v>0</v>
      </c>
      <c r="O116">
        <v>0</v>
      </c>
      <c r="P116">
        <v>0</v>
      </c>
      <c r="Q116">
        <v>0</v>
      </c>
      <c r="R116">
        <v>0</v>
      </c>
      <c r="S116">
        <v>0</v>
      </c>
      <c r="T116">
        <v>0</v>
      </c>
      <c r="U116">
        <v>0</v>
      </c>
      <c r="V116">
        <v>0</v>
      </c>
      <c r="W116">
        <v>0</v>
      </c>
      <c r="X116">
        <v>0</v>
      </c>
      <c r="Y116">
        <v>0</v>
      </c>
      <c r="Z116">
        <v>0</v>
      </c>
      <c r="AA116">
        <v>0</v>
      </c>
      <c r="AB116">
        <v>0</v>
      </c>
      <c r="AC116">
        <v>0</v>
      </c>
      <c r="AD116">
        <v>0</v>
      </c>
      <c r="AE116">
        <v>0</v>
      </c>
      <c r="AF116">
        <v>0</v>
      </c>
      <c r="AG116">
        <v>0</v>
      </c>
      <c r="AH116">
        <v>0</v>
      </c>
      <c r="AI116">
        <v>0</v>
      </c>
      <c r="AJ116">
        <v>0</v>
      </c>
      <c r="AK116">
        <v>0</v>
      </c>
      <c r="AL116">
        <v>0</v>
      </c>
      <c r="AM116">
        <v>0</v>
      </c>
      <c r="AN116">
        <v>0</v>
      </c>
      <c r="AO116">
        <v>0</v>
      </c>
      <c r="AP116">
        <v>0</v>
      </c>
      <c r="AQ116">
        <v>0</v>
      </c>
      <c r="AR116">
        <v>0</v>
      </c>
      <c r="AS116">
        <v>0</v>
      </c>
      <c r="AT116">
        <v>0</v>
      </c>
      <c r="AU116">
        <v>0</v>
      </c>
      <c r="AV116">
        <v>0</v>
      </c>
    </row>
    <row r="117" spans="1:48" x14ac:dyDescent="0.45">
      <c r="A117" t="s">
        <v>10</v>
      </c>
      <c r="B117">
        <v>1</v>
      </c>
      <c r="C117">
        <v>2503</v>
      </c>
      <c r="D117">
        <v>1</v>
      </c>
      <c r="E117" t="s">
        <v>144</v>
      </c>
      <c r="F117">
        <v>3320</v>
      </c>
      <c r="G117">
        <v>1</v>
      </c>
      <c r="H117">
        <v>0</v>
      </c>
      <c r="I117">
        <v>0</v>
      </c>
      <c r="J117">
        <v>0</v>
      </c>
      <c r="K117">
        <v>0</v>
      </c>
      <c r="L117">
        <v>0</v>
      </c>
      <c r="M117">
        <v>0</v>
      </c>
      <c r="N117">
        <v>0</v>
      </c>
      <c r="O117">
        <v>0</v>
      </c>
      <c r="P117">
        <v>0</v>
      </c>
      <c r="Q117">
        <v>0</v>
      </c>
      <c r="R117">
        <v>0</v>
      </c>
      <c r="S117">
        <v>-1</v>
      </c>
      <c r="T117">
        <v>0</v>
      </c>
      <c r="U117">
        <v>0</v>
      </c>
      <c r="V117">
        <v>0</v>
      </c>
      <c r="W117">
        <v>0</v>
      </c>
      <c r="X117">
        <v>0</v>
      </c>
      <c r="Y117">
        <v>0</v>
      </c>
      <c r="Z117">
        <v>0</v>
      </c>
      <c r="AA117">
        <v>0</v>
      </c>
      <c r="AB117">
        <v>0</v>
      </c>
      <c r="AC117">
        <v>0</v>
      </c>
      <c r="AD117">
        <v>0</v>
      </c>
      <c r="AE117">
        <v>0</v>
      </c>
      <c r="AF117">
        <v>0</v>
      </c>
      <c r="AG117">
        <v>0</v>
      </c>
      <c r="AH117">
        <v>0</v>
      </c>
      <c r="AI117">
        <v>0</v>
      </c>
      <c r="AJ117">
        <v>0</v>
      </c>
      <c r="AK117">
        <v>0</v>
      </c>
      <c r="AL117">
        <v>0</v>
      </c>
      <c r="AM117">
        <v>0</v>
      </c>
      <c r="AN117">
        <v>0</v>
      </c>
      <c r="AO117">
        <v>0</v>
      </c>
      <c r="AP117">
        <v>0</v>
      </c>
      <c r="AQ117">
        <v>0</v>
      </c>
      <c r="AR117">
        <v>0</v>
      </c>
      <c r="AS117">
        <v>0</v>
      </c>
      <c r="AT117">
        <v>0</v>
      </c>
      <c r="AU117">
        <v>0</v>
      </c>
      <c r="AV117">
        <v>0</v>
      </c>
    </row>
    <row r="118" spans="1:48" x14ac:dyDescent="0.45">
      <c r="A118" t="s">
        <v>10</v>
      </c>
      <c r="B118">
        <v>1</v>
      </c>
      <c r="C118">
        <v>2999</v>
      </c>
      <c r="D118">
        <v>2</v>
      </c>
      <c r="E118" t="s">
        <v>145</v>
      </c>
      <c r="G118">
        <v>0</v>
      </c>
      <c r="H118">
        <v>0</v>
      </c>
      <c r="I118">
        <v>0</v>
      </c>
      <c r="J118">
        <v>0</v>
      </c>
      <c r="K118">
        <v>0</v>
      </c>
      <c r="L118">
        <v>0</v>
      </c>
      <c r="M118">
        <v>0</v>
      </c>
      <c r="N118">
        <v>0</v>
      </c>
      <c r="O118">
        <v>0</v>
      </c>
      <c r="P118">
        <v>0</v>
      </c>
      <c r="Q118">
        <v>0</v>
      </c>
      <c r="R118">
        <v>0</v>
      </c>
      <c r="S118">
        <v>0</v>
      </c>
      <c r="T118">
        <v>0</v>
      </c>
      <c r="U118">
        <v>0</v>
      </c>
      <c r="V118">
        <v>0</v>
      </c>
      <c r="W118">
        <v>0</v>
      </c>
      <c r="X118">
        <v>0</v>
      </c>
      <c r="Y118">
        <v>0</v>
      </c>
      <c r="Z118">
        <v>0</v>
      </c>
      <c r="AA118">
        <v>0</v>
      </c>
      <c r="AB118">
        <v>0</v>
      </c>
      <c r="AC118">
        <v>0</v>
      </c>
      <c r="AD118">
        <v>0</v>
      </c>
      <c r="AE118">
        <v>0</v>
      </c>
      <c r="AF118">
        <v>0</v>
      </c>
      <c r="AG118">
        <v>0</v>
      </c>
      <c r="AH118">
        <v>0</v>
      </c>
      <c r="AI118">
        <v>0</v>
      </c>
      <c r="AJ118">
        <v>0</v>
      </c>
      <c r="AK118">
        <v>0</v>
      </c>
      <c r="AL118">
        <v>0</v>
      </c>
      <c r="AM118">
        <v>0</v>
      </c>
      <c r="AN118">
        <v>0</v>
      </c>
      <c r="AO118">
        <v>0</v>
      </c>
      <c r="AP118">
        <v>0</v>
      </c>
      <c r="AQ118">
        <v>0</v>
      </c>
      <c r="AR118">
        <v>0</v>
      </c>
      <c r="AS118">
        <v>0</v>
      </c>
      <c r="AT118">
        <v>0</v>
      </c>
      <c r="AU118">
        <v>0</v>
      </c>
      <c r="AV118">
        <v>0</v>
      </c>
    </row>
    <row r="119" spans="1:48" x14ac:dyDescent="0.45">
      <c r="A119" t="s">
        <v>10</v>
      </c>
      <c r="B119">
        <v>1</v>
      </c>
      <c r="C119">
        <v>3000</v>
      </c>
      <c r="D119">
        <v>3</v>
      </c>
      <c r="E119" t="s">
        <v>146</v>
      </c>
      <c r="F119">
        <v>3600</v>
      </c>
      <c r="G119">
        <v>951126.48</v>
      </c>
      <c r="H119">
        <v>0</v>
      </c>
      <c r="I119">
        <v>0</v>
      </c>
      <c r="J119">
        <v>0</v>
      </c>
      <c r="K119">
        <v>0</v>
      </c>
      <c r="L119">
        <v>0</v>
      </c>
      <c r="M119">
        <v>0</v>
      </c>
      <c r="N119">
        <v>0</v>
      </c>
      <c r="O119">
        <v>0</v>
      </c>
      <c r="P119">
        <v>0</v>
      </c>
      <c r="Q119">
        <v>0</v>
      </c>
      <c r="R119">
        <v>0</v>
      </c>
      <c r="S119">
        <v>0</v>
      </c>
      <c r="T119">
        <v>0</v>
      </c>
      <c r="U119">
        <v>2034516.04</v>
      </c>
      <c r="V119">
        <v>-864809.93</v>
      </c>
      <c r="W119">
        <v>0</v>
      </c>
      <c r="X119">
        <v>0</v>
      </c>
      <c r="Y119">
        <v>0</v>
      </c>
      <c r="Z119">
        <v>0</v>
      </c>
      <c r="AA119">
        <v>0</v>
      </c>
      <c r="AB119">
        <v>0</v>
      </c>
      <c r="AC119">
        <v>0</v>
      </c>
      <c r="AD119">
        <v>0</v>
      </c>
      <c r="AE119">
        <v>0</v>
      </c>
      <c r="AF119">
        <v>0</v>
      </c>
      <c r="AG119">
        <v>0</v>
      </c>
      <c r="AH119">
        <v>0</v>
      </c>
      <c r="AI119">
        <v>1172872.19</v>
      </c>
      <c r="AJ119">
        <v>0</v>
      </c>
      <c r="AK119">
        <v>0</v>
      </c>
      <c r="AL119">
        <v>0</v>
      </c>
      <c r="AM119">
        <v>0</v>
      </c>
      <c r="AN119">
        <v>0</v>
      </c>
      <c r="AO119">
        <v>0</v>
      </c>
      <c r="AP119">
        <v>0</v>
      </c>
      <c r="AQ119">
        <v>0</v>
      </c>
      <c r="AR119">
        <v>0</v>
      </c>
      <c r="AS119">
        <v>0</v>
      </c>
      <c r="AT119">
        <v>0</v>
      </c>
      <c r="AU119">
        <v>0</v>
      </c>
      <c r="AV119">
        <v>0</v>
      </c>
    </row>
    <row r="120" spans="1:48" x14ac:dyDescent="0.45">
      <c r="A120" t="s">
        <v>10</v>
      </c>
      <c r="B120">
        <v>1</v>
      </c>
      <c r="C120">
        <v>3001</v>
      </c>
      <c r="D120">
        <v>3</v>
      </c>
      <c r="E120" t="s">
        <v>147</v>
      </c>
      <c r="G120">
        <v>2142279</v>
      </c>
      <c r="H120">
        <v>0</v>
      </c>
      <c r="I120">
        <v>0</v>
      </c>
      <c r="J120">
        <v>0</v>
      </c>
      <c r="K120">
        <v>0</v>
      </c>
      <c r="L120">
        <v>0</v>
      </c>
      <c r="M120">
        <v>0</v>
      </c>
      <c r="N120">
        <v>0</v>
      </c>
      <c r="O120">
        <v>0</v>
      </c>
      <c r="P120">
        <v>0</v>
      </c>
      <c r="Q120">
        <v>0</v>
      </c>
      <c r="R120">
        <v>0</v>
      </c>
      <c r="S120">
        <v>0</v>
      </c>
      <c r="T120">
        <v>0</v>
      </c>
      <c r="U120">
        <v>2142279</v>
      </c>
      <c r="V120">
        <v>-82289</v>
      </c>
      <c r="W120">
        <v>0</v>
      </c>
      <c r="X120">
        <v>0</v>
      </c>
      <c r="Y120">
        <v>0</v>
      </c>
      <c r="Z120">
        <v>0</v>
      </c>
      <c r="AA120">
        <v>0</v>
      </c>
      <c r="AB120">
        <v>0</v>
      </c>
      <c r="AC120">
        <v>0</v>
      </c>
      <c r="AD120">
        <v>0</v>
      </c>
      <c r="AE120">
        <v>0</v>
      </c>
      <c r="AF120">
        <v>0</v>
      </c>
      <c r="AG120">
        <v>0</v>
      </c>
      <c r="AH120">
        <v>0</v>
      </c>
      <c r="AI120">
        <v>2059990</v>
      </c>
      <c r="AJ120">
        <v>0</v>
      </c>
      <c r="AK120">
        <v>0</v>
      </c>
      <c r="AL120">
        <v>0</v>
      </c>
      <c r="AM120">
        <v>0</v>
      </c>
      <c r="AN120">
        <v>0</v>
      </c>
      <c r="AO120">
        <v>0</v>
      </c>
      <c r="AP120">
        <v>0</v>
      </c>
      <c r="AQ120">
        <v>0</v>
      </c>
      <c r="AR120">
        <v>0</v>
      </c>
      <c r="AS120">
        <v>0</v>
      </c>
      <c r="AT120">
        <v>0</v>
      </c>
      <c r="AU120">
        <v>0</v>
      </c>
      <c r="AV120">
        <v>0</v>
      </c>
    </row>
    <row r="121" spans="1:48" x14ac:dyDescent="0.45">
      <c r="A121" t="s">
        <v>10</v>
      </c>
      <c r="B121">
        <v>1</v>
      </c>
      <c r="C121">
        <v>3003</v>
      </c>
      <c r="D121">
        <v>3</v>
      </c>
      <c r="E121" t="s">
        <v>148</v>
      </c>
      <c r="G121">
        <v>2951727.45</v>
      </c>
      <c r="H121">
        <v>0</v>
      </c>
      <c r="I121">
        <v>0</v>
      </c>
      <c r="J121">
        <v>0</v>
      </c>
      <c r="K121">
        <v>0</v>
      </c>
      <c r="L121">
        <v>0</v>
      </c>
      <c r="M121">
        <v>0</v>
      </c>
      <c r="N121">
        <v>0</v>
      </c>
      <c r="O121">
        <v>0</v>
      </c>
      <c r="P121">
        <v>0</v>
      </c>
      <c r="Q121">
        <v>0</v>
      </c>
      <c r="R121">
        <v>0</v>
      </c>
      <c r="S121">
        <v>0</v>
      </c>
      <c r="T121">
        <v>0</v>
      </c>
      <c r="U121">
        <v>2951727.45</v>
      </c>
      <c r="V121">
        <v>6842524.4900000002</v>
      </c>
      <c r="W121">
        <v>0</v>
      </c>
      <c r="X121">
        <v>0</v>
      </c>
      <c r="Y121">
        <v>0</v>
      </c>
      <c r="Z121">
        <v>0</v>
      </c>
      <c r="AA121">
        <v>0</v>
      </c>
      <c r="AB121">
        <v>0</v>
      </c>
      <c r="AC121">
        <v>0</v>
      </c>
      <c r="AD121">
        <v>0</v>
      </c>
      <c r="AE121">
        <v>0</v>
      </c>
      <c r="AF121">
        <v>0</v>
      </c>
      <c r="AG121">
        <v>0</v>
      </c>
      <c r="AH121">
        <v>0</v>
      </c>
      <c r="AI121">
        <v>9794251.9399999995</v>
      </c>
      <c r="AJ121">
        <v>0</v>
      </c>
      <c r="AK121">
        <v>0</v>
      </c>
      <c r="AL121">
        <v>0</v>
      </c>
      <c r="AM121">
        <v>0</v>
      </c>
      <c r="AN121">
        <v>0</v>
      </c>
      <c r="AO121">
        <v>0</v>
      </c>
      <c r="AP121">
        <v>0</v>
      </c>
      <c r="AQ121">
        <v>0</v>
      </c>
      <c r="AR121">
        <v>0</v>
      </c>
      <c r="AS121">
        <v>0</v>
      </c>
      <c r="AT121">
        <v>0</v>
      </c>
      <c r="AU121">
        <v>0</v>
      </c>
      <c r="AV121">
        <v>0</v>
      </c>
    </row>
    <row r="122" spans="1:48" x14ac:dyDescent="0.45">
      <c r="A122" t="s">
        <v>10</v>
      </c>
      <c r="B122">
        <v>1</v>
      </c>
      <c r="C122">
        <v>3005</v>
      </c>
      <c r="D122">
        <v>3</v>
      </c>
      <c r="E122" t="s">
        <v>149</v>
      </c>
      <c r="G122">
        <v>5895425.5599999996</v>
      </c>
      <c r="H122">
        <v>0</v>
      </c>
      <c r="I122">
        <v>0</v>
      </c>
      <c r="J122">
        <v>0</v>
      </c>
      <c r="K122">
        <v>0</v>
      </c>
      <c r="L122">
        <v>0</v>
      </c>
      <c r="M122">
        <v>0</v>
      </c>
      <c r="N122">
        <v>0</v>
      </c>
      <c r="O122">
        <v>0</v>
      </c>
      <c r="P122">
        <v>0</v>
      </c>
      <c r="Q122">
        <v>0</v>
      </c>
      <c r="R122">
        <v>0</v>
      </c>
      <c r="S122">
        <v>0</v>
      </c>
      <c r="T122">
        <v>0</v>
      </c>
      <c r="U122">
        <v>5895425.5599999996</v>
      </c>
      <c r="V122">
        <v>-5895425.5599999996</v>
      </c>
      <c r="W122">
        <v>0</v>
      </c>
      <c r="X122">
        <v>0</v>
      </c>
      <c r="Y122">
        <v>0</v>
      </c>
      <c r="Z122">
        <v>0</v>
      </c>
      <c r="AA122">
        <v>0</v>
      </c>
      <c r="AB122">
        <v>0</v>
      </c>
      <c r="AC122">
        <v>0</v>
      </c>
      <c r="AD122">
        <v>0</v>
      </c>
      <c r="AE122">
        <v>0</v>
      </c>
      <c r="AF122">
        <v>0</v>
      </c>
      <c r="AG122">
        <v>0</v>
      </c>
      <c r="AH122">
        <v>0</v>
      </c>
      <c r="AI122">
        <v>0</v>
      </c>
      <c r="AJ122">
        <v>0</v>
      </c>
      <c r="AK122">
        <v>0</v>
      </c>
      <c r="AL122">
        <v>0</v>
      </c>
      <c r="AM122">
        <v>0</v>
      </c>
      <c r="AN122">
        <v>0</v>
      </c>
      <c r="AO122">
        <v>0</v>
      </c>
      <c r="AP122">
        <v>0</v>
      </c>
      <c r="AQ122">
        <v>0</v>
      </c>
      <c r="AR122">
        <v>0</v>
      </c>
      <c r="AS122">
        <v>0</v>
      </c>
      <c r="AT122">
        <v>0</v>
      </c>
      <c r="AU122">
        <v>0</v>
      </c>
      <c r="AV122">
        <v>0</v>
      </c>
    </row>
    <row r="123" spans="1:48" x14ac:dyDescent="0.45">
      <c r="A123" t="s">
        <v>10</v>
      </c>
      <c r="B123">
        <v>1</v>
      </c>
      <c r="C123">
        <v>3051</v>
      </c>
      <c r="D123">
        <v>5</v>
      </c>
      <c r="E123" t="s">
        <v>150</v>
      </c>
      <c r="G123">
        <v>0</v>
      </c>
      <c r="H123">
        <v>0</v>
      </c>
      <c r="I123">
        <v>0</v>
      </c>
      <c r="J123">
        <v>0</v>
      </c>
      <c r="K123">
        <v>0</v>
      </c>
      <c r="L123">
        <v>0</v>
      </c>
      <c r="M123">
        <v>0</v>
      </c>
      <c r="N123">
        <v>0</v>
      </c>
      <c r="O123">
        <v>0</v>
      </c>
      <c r="P123">
        <v>0</v>
      </c>
      <c r="Q123">
        <v>0</v>
      </c>
      <c r="R123">
        <v>0</v>
      </c>
      <c r="S123">
        <v>0</v>
      </c>
      <c r="T123">
        <v>0</v>
      </c>
      <c r="U123">
        <v>0</v>
      </c>
      <c r="V123">
        <v>0</v>
      </c>
      <c r="W123">
        <v>0</v>
      </c>
      <c r="X123">
        <v>0</v>
      </c>
      <c r="Y123">
        <v>0</v>
      </c>
      <c r="Z123">
        <v>0</v>
      </c>
      <c r="AA123">
        <v>0</v>
      </c>
      <c r="AB123">
        <v>0</v>
      </c>
      <c r="AC123">
        <v>0</v>
      </c>
      <c r="AD123">
        <v>0</v>
      </c>
      <c r="AE123">
        <v>0</v>
      </c>
      <c r="AF123">
        <v>0</v>
      </c>
      <c r="AG123">
        <v>0</v>
      </c>
      <c r="AH123">
        <v>0</v>
      </c>
      <c r="AI123">
        <v>0</v>
      </c>
      <c r="AJ123">
        <v>0</v>
      </c>
      <c r="AK123">
        <v>0</v>
      </c>
      <c r="AL123">
        <v>0</v>
      </c>
      <c r="AM123">
        <v>0</v>
      </c>
      <c r="AN123">
        <v>0</v>
      </c>
      <c r="AO123">
        <v>0</v>
      </c>
      <c r="AP123">
        <v>0</v>
      </c>
      <c r="AQ123">
        <v>0</v>
      </c>
      <c r="AR123">
        <v>0</v>
      </c>
      <c r="AS123">
        <v>0</v>
      </c>
      <c r="AT123">
        <v>0</v>
      </c>
      <c r="AU123">
        <v>0</v>
      </c>
      <c r="AV123">
        <v>0</v>
      </c>
    </row>
    <row r="124" spans="1:48" x14ac:dyDescent="0.45">
      <c r="A124" t="s">
        <v>10</v>
      </c>
      <c r="B124">
        <v>1</v>
      </c>
      <c r="C124">
        <v>3052</v>
      </c>
      <c r="D124">
        <v>5</v>
      </c>
      <c r="E124" t="s">
        <v>151</v>
      </c>
      <c r="G124">
        <v>0</v>
      </c>
      <c r="H124">
        <v>0</v>
      </c>
      <c r="I124">
        <v>0</v>
      </c>
      <c r="J124">
        <v>0</v>
      </c>
      <c r="K124">
        <v>0</v>
      </c>
      <c r="L124">
        <v>0</v>
      </c>
      <c r="M124">
        <v>0</v>
      </c>
      <c r="N124">
        <v>0</v>
      </c>
      <c r="O124">
        <v>0</v>
      </c>
      <c r="P124">
        <v>0</v>
      </c>
      <c r="Q124">
        <v>0</v>
      </c>
      <c r="R124">
        <v>0</v>
      </c>
      <c r="S124">
        <v>0</v>
      </c>
      <c r="T124">
        <v>0</v>
      </c>
      <c r="U124">
        <v>0</v>
      </c>
      <c r="V124">
        <v>0</v>
      </c>
      <c r="W124">
        <v>0</v>
      </c>
      <c r="X124">
        <v>0</v>
      </c>
      <c r="Y124">
        <v>0</v>
      </c>
      <c r="Z124">
        <v>0</v>
      </c>
      <c r="AA124">
        <v>0</v>
      </c>
      <c r="AB124">
        <v>0</v>
      </c>
      <c r="AC124">
        <v>0</v>
      </c>
      <c r="AD124">
        <v>0</v>
      </c>
      <c r="AE124">
        <v>0</v>
      </c>
      <c r="AF124">
        <v>0</v>
      </c>
      <c r="AG124">
        <v>0</v>
      </c>
      <c r="AH124">
        <v>0</v>
      </c>
      <c r="AI124">
        <v>0</v>
      </c>
      <c r="AJ124">
        <v>0</v>
      </c>
      <c r="AK124">
        <v>0</v>
      </c>
      <c r="AL124">
        <v>0</v>
      </c>
      <c r="AM124">
        <v>0</v>
      </c>
      <c r="AN124">
        <v>0</v>
      </c>
      <c r="AO124">
        <v>0</v>
      </c>
      <c r="AP124">
        <v>0</v>
      </c>
      <c r="AQ124">
        <v>0</v>
      </c>
      <c r="AR124">
        <v>0</v>
      </c>
      <c r="AS124">
        <v>0</v>
      </c>
      <c r="AT124">
        <v>0</v>
      </c>
      <c r="AU124">
        <v>0</v>
      </c>
      <c r="AV124">
        <v>0</v>
      </c>
    </row>
    <row r="125" spans="1:48" x14ac:dyDescent="0.45">
      <c r="A125" t="s">
        <v>10</v>
      </c>
      <c r="B125">
        <v>1</v>
      </c>
      <c r="C125">
        <v>4000</v>
      </c>
      <c r="D125">
        <v>4</v>
      </c>
      <c r="E125" t="s">
        <v>152</v>
      </c>
      <c r="G125">
        <v>0</v>
      </c>
      <c r="H125">
        <v>-2110.4</v>
      </c>
      <c r="I125">
        <v>11051.23</v>
      </c>
      <c r="J125">
        <v>-921.25</v>
      </c>
      <c r="K125">
        <v>709658.43</v>
      </c>
      <c r="L125">
        <v>-988.49</v>
      </c>
      <c r="M125">
        <v>-3517.23</v>
      </c>
      <c r="N125">
        <v>-5109.42</v>
      </c>
      <c r="O125">
        <v>617350.27</v>
      </c>
      <c r="P125">
        <v>-3503.86</v>
      </c>
      <c r="Q125">
        <v>-4528.33</v>
      </c>
      <c r="R125">
        <v>-15860.59</v>
      </c>
      <c r="S125">
        <v>150542.28</v>
      </c>
      <c r="T125">
        <v>0</v>
      </c>
      <c r="U125">
        <v>0</v>
      </c>
      <c r="V125">
        <v>-3440.05</v>
      </c>
      <c r="W125">
        <v>-5792.66</v>
      </c>
      <c r="X125">
        <v>-469.5</v>
      </c>
      <c r="Y125">
        <v>754975.76</v>
      </c>
      <c r="Z125">
        <v>-3227.9</v>
      </c>
      <c r="AA125">
        <v>-3482.04</v>
      </c>
      <c r="AB125">
        <v>-1265.53</v>
      </c>
      <c r="AC125">
        <v>666355.36</v>
      </c>
      <c r="AD125">
        <v>-3506.59</v>
      </c>
      <c r="AE125">
        <v>-3579.73</v>
      </c>
      <c r="AF125">
        <v>-7822.52</v>
      </c>
      <c r="AG125">
        <v>161405.67000000001</v>
      </c>
      <c r="AH125">
        <v>0</v>
      </c>
      <c r="AI125">
        <v>0</v>
      </c>
      <c r="AJ125">
        <v>-235.03</v>
      </c>
      <c r="AK125">
        <v>-8293.7099999999991</v>
      </c>
      <c r="AL125">
        <v>-1953.37</v>
      </c>
      <c r="AM125">
        <v>777079.99</v>
      </c>
      <c r="AN125">
        <v>-912.18</v>
      </c>
      <c r="AO125">
        <v>-4501.93</v>
      </c>
      <c r="AP125">
        <v>-1652.14</v>
      </c>
      <c r="AQ125">
        <v>0</v>
      </c>
      <c r="AR125">
        <v>0</v>
      </c>
      <c r="AS125">
        <v>0</v>
      </c>
      <c r="AT125">
        <v>0</v>
      </c>
      <c r="AU125">
        <v>0</v>
      </c>
      <c r="AV125">
        <v>0</v>
      </c>
    </row>
    <row r="126" spans="1:48" x14ac:dyDescent="0.45">
      <c r="A126" t="s">
        <v>10</v>
      </c>
      <c r="B126">
        <v>1</v>
      </c>
      <c r="C126">
        <v>4001</v>
      </c>
      <c r="D126">
        <v>4</v>
      </c>
      <c r="E126" t="s">
        <v>153</v>
      </c>
      <c r="G126">
        <v>0</v>
      </c>
      <c r="H126">
        <v>0</v>
      </c>
      <c r="I126">
        <v>0</v>
      </c>
      <c r="J126">
        <v>0</v>
      </c>
      <c r="K126">
        <v>0</v>
      </c>
      <c r="L126">
        <v>0</v>
      </c>
      <c r="M126">
        <v>0</v>
      </c>
      <c r="N126">
        <v>0</v>
      </c>
      <c r="O126">
        <v>0</v>
      </c>
      <c r="P126">
        <v>0</v>
      </c>
      <c r="Q126">
        <v>0</v>
      </c>
      <c r="R126">
        <v>0</v>
      </c>
      <c r="S126">
        <v>0</v>
      </c>
      <c r="T126">
        <v>0</v>
      </c>
      <c r="U126">
        <v>0</v>
      </c>
      <c r="V126">
        <v>0</v>
      </c>
      <c r="W126">
        <v>0</v>
      </c>
      <c r="X126">
        <v>0</v>
      </c>
      <c r="Y126">
        <v>0</v>
      </c>
      <c r="Z126">
        <v>0</v>
      </c>
      <c r="AA126">
        <v>0</v>
      </c>
      <c r="AB126">
        <v>0</v>
      </c>
      <c r="AC126">
        <v>0</v>
      </c>
      <c r="AD126">
        <v>0</v>
      </c>
      <c r="AE126">
        <v>0</v>
      </c>
      <c r="AF126">
        <v>0</v>
      </c>
      <c r="AG126">
        <v>0</v>
      </c>
      <c r="AH126">
        <v>0</v>
      </c>
      <c r="AI126">
        <v>0</v>
      </c>
      <c r="AJ126">
        <v>0</v>
      </c>
      <c r="AK126">
        <v>0</v>
      </c>
      <c r="AL126">
        <v>0</v>
      </c>
      <c r="AM126">
        <v>0</v>
      </c>
      <c r="AN126">
        <v>0</v>
      </c>
      <c r="AO126">
        <v>0</v>
      </c>
      <c r="AP126">
        <v>0</v>
      </c>
      <c r="AQ126">
        <v>0</v>
      </c>
      <c r="AR126">
        <v>0</v>
      </c>
      <c r="AS126">
        <v>0</v>
      </c>
      <c r="AT126">
        <v>0</v>
      </c>
      <c r="AU126">
        <v>0</v>
      </c>
      <c r="AV126">
        <v>0</v>
      </c>
    </row>
    <row r="127" spans="1:48" x14ac:dyDescent="0.45">
      <c r="A127" t="s">
        <v>10</v>
      </c>
      <c r="B127">
        <v>1</v>
      </c>
      <c r="C127">
        <v>4002</v>
      </c>
      <c r="D127">
        <v>4</v>
      </c>
      <c r="E127" t="s">
        <v>150</v>
      </c>
      <c r="G127">
        <v>0</v>
      </c>
      <c r="H127">
        <v>0</v>
      </c>
      <c r="I127">
        <v>0</v>
      </c>
      <c r="J127">
        <v>0</v>
      </c>
      <c r="K127">
        <v>0</v>
      </c>
      <c r="L127">
        <v>0</v>
      </c>
      <c r="M127">
        <v>0</v>
      </c>
      <c r="N127">
        <v>0</v>
      </c>
      <c r="O127">
        <v>0</v>
      </c>
      <c r="P127">
        <v>0</v>
      </c>
      <c r="Q127">
        <v>0</v>
      </c>
      <c r="R127">
        <v>0</v>
      </c>
      <c r="S127">
        <v>0</v>
      </c>
      <c r="T127">
        <v>0</v>
      </c>
      <c r="U127">
        <v>0</v>
      </c>
      <c r="V127">
        <v>0</v>
      </c>
      <c r="W127">
        <v>0</v>
      </c>
      <c r="X127">
        <v>0</v>
      </c>
      <c r="Y127">
        <v>0</v>
      </c>
      <c r="Z127">
        <v>0</v>
      </c>
      <c r="AA127">
        <v>0</v>
      </c>
      <c r="AB127">
        <v>0</v>
      </c>
      <c r="AC127">
        <v>0</v>
      </c>
      <c r="AD127">
        <v>0</v>
      </c>
      <c r="AE127">
        <v>0</v>
      </c>
      <c r="AF127">
        <v>0</v>
      </c>
      <c r="AG127">
        <v>0</v>
      </c>
      <c r="AH127">
        <v>0</v>
      </c>
      <c r="AI127">
        <v>0</v>
      </c>
      <c r="AJ127">
        <v>0</v>
      </c>
      <c r="AK127">
        <v>0</v>
      </c>
      <c r="AL127">
        <v>0</v>
      </c>
      <c r="AM127">
        <v>0</v>
      </c>
      <c r="AN127">
        <v>0</v>
      </c>
      <c r="AO127">
        <v>0</v>
      </c>
      <c r="AP127">
        <v>0</v>
      </c>
      <c r="AQ127">
        <v>0</v>
      </c>
      <c r="AR127">
        <v>0</v>
      </c>
      <c r="AS127">
        <v>0</v>
      </c>
      <c r="AT127">
        <v>0</v>
      </c>
      <c r="AU127">
        <v>0</v>
      </c>
      <c r="AV127">
        <v>0</v>
      </c>
    </row>
    <row r="128" spans="1:48" x14ac:dyDescent="0.45">
      <c r="A128" t="s">
        <v>10</v>
      </c>
      <c r="B128">
        <v>1</v>
      </c>
      <c r="C128">
        <v>4003</v>
      </c>
      <c r="D128">
        <v>4</v>
      </c>
      <c r="E128" t="s">
        <v>154</v>
      </c>
      <c r="G128">
        <v>0</v>
      </c>
      <c r="H128">
        <v>-176.95</v>
      </c>
      <c r="I128">
        <v>-362.38</v>
      </c>
      <c r="J128">
        <v>11.73</v>
      </c>
      <c r="K128">
        <v>89262.45</v>
      </c>
      <c r="L128">
        <v>0.23</v>
      </c>
      <c r="M128">
        <v>-210.34</v>
      </c>
      <c r="N128">
        <v>-384.57</v>
      </c>
      <c r="O128">
        <v>77561.710000000006</v>
      </c>
      <c r="P128">
        <v>20.62</v>
      </c>
      <c r="Q128">
        <v>-201.85</v>
      </c>
      <c r="R128">
        <v>-1677.98</v>
      </c>
      <c r="S128">
        <v>19026.48</v>
      </c>
      <c r="T128">
        <v>0</v>
      </c>
      <c r="U128">
        <v>0</v>
      </c>
      <c r="V128">
        <v>-282.58</v>
      </c>
      <c r="W128">
        <v>-396.98</v>
      </c>
      <c r="X128">
        <v>-41.84</v>
      </c>
      <c r="Y128">
        <v>73225.98</v>
      </c>
      <c r="Z128">
        <v>-3.77</v>
      </c>
      <c r="AA128">
        <v>-258.45</v>
      </c>
      <c r="AB128">
        <v>22.75</v>
      </c>
      <c r="AC128">
        <v>63227.199999999997</v>
      </c>
      <c r="AD128">
        <v>-44.6</v>
      </c>
      <c r="AE128">
        <v>-61.52</v>
      </c>
      <c r="AF128">
        <v>-473.65</v>
      </c>
      <c r="AG128">
        <v>15492.15</v>
      </c>
      <c r="AH128">
        <v>0</v>
      </c>
      <c r="AI128">
        <v>0</v>
      </c>
      <c r="AJ128">
        <v>-14.65</v>
      </c>
      <c r="AK128">
        <v>-464.45</v>
      </c>
      <c r="AL128">
        <v>-9.15</v>
      </c>
      <c r="AM128">
        <v>73827.05</v>
      </c>
      <c r="AN128">
        <v>-46.05</v>
      </c>
      <c r="AO128">
        <v>-391.1</v>
      </c>
      <c r="AP128">
        <v>-111.1</v>
      </c>
      <c r="AQ128">
        <v>0</v>
      </c>
      <c r="AR128">
        <v>0</v>
      </c>
      <c r="AS128">
        <v>0</v>
      </c>
      <c r="AT128">
        <v>0</v>
      </c>
      <c r="AU128">
        <v>0</v>
      </c>
      <c r="AV128">
        <v>0</v>
      </c>
    </row>
    <row r="129" spans="1:48" x14ac:dyDescent="0.45">
      <c r="A129" t="s">
        <v>10</v>
      </c>
      <c r="B129">
        <v>1</v>
      </c>
      <c r="C129">
        <v>4004</v>
      </c>
      <c r="D129">
        <v>4</v>
      </c>
      <c r="E129" t="s">
        <v>155</v>
      </c>
      <c r="G129">
        <v>0</v>
      </c>
      <c r="H129">
        <v>0</v>
      </c>
      <c r="I129">
        <v>0</v>
      </c>
      <c r="J129">
        <v>0</v>
      </c>
      <c r="K129">
        <v>0</v>
      </c>
      <c r="L129">
        <v>0</v>
      </c>
      <c r="M129">
        <v>0</v>
      </c>
      <c r="N129">
        <v>0</v>
      </c>
      <c r="O129">
        <v>0</v>
      </c>
      <c r="P129">
        <v>0</v>
      </c>
      <c r="Q129">
        <v>0</v>
      </c>
      <c r="R129">
        <v>0</v>
      </c>
      <c r="S129">
        <v>0</v>
      </c>
      <c r="T129">
        <v>0</v>
      </c>
      <c r="U129">
        <v>0</v>
      </c>
      <c r="V129">
        <v>0</v>
      </c>
      <c r="W129">
        <v>0</v>
      </c>
      <c r="X129">
        <v>0</v>
      </c>
      <c r="Y129">
        <v>0</v>
      </c>
      <c r="Z129">
        <v>0</v>
      </c>
      <c r="AA129">
        <v>0</v>
      </c>
      <c r="AB129">
        <v>0</v>
      </c>
      <c r="AC129">
        <v>0</v>
      </c>
      <c r="AD129">
        <v>0</v>
      </c>
      <c r="AE129">
        <v>0</v>
      </c>
      <c r="AF129">
        <v>0</v>
      </c>
      <c r="AG129">
        <v>0</v>
      </c>
      <c r="AH129">
        <v>0</v>
      </c>
      <c r="AI129">
        <v>0</v>
      </c>
      <c r="AJ129">
        <v>0</v>
      </c>
      <c r="AK129">
        <v>0</v>
      </c>
      <c r="AL129">
        <v>0</v>
      </c>
      <c r="AM129">
        <v>0</v>
      </c>
      <c r="AN129">
        <v>0</v>
      </c>
      <c r="AO129">
        <v>0</v>
      </c>
      <c r="AP129">
        <v>0</v>
      </c>
      <c r="AQ129">
        <v>0</v>
      </c>
      <c r="AR129">
        <v>0</v>
      </c>
      <c r="AS129">
        <v>0</v>
      </c>
      <c r="AT129">
        <v>0</v>
      </c>
      <c r="AU129">
        <v>0</v>
      </c>
      <c r="AV129">
        <v>0</v>
      </c>
    </row>
    <row r="130" spans="1:48" x14ac:dyDescent="0.45">
      <c r="A130" t="s">
        <v>10</v>
      </c>
      <c r="B130">
        <v>1</v>
      </c>
      <c r="C130">
        <v>4005</v>
      </c>
      <c r="D130">
        <v>4</v>
      </c>
      <c r="E130" t="s">
        <v>156</v>
      </c>
      <c r="G130">
        <v>0</v>
      </c>
      <c r="H130">
        <v>-130</v>
      </c>
      <c r="I130">
        <v>73.930000000000007</v>
      </c>
      <c r="J130">
        <v>65</v>
      </c>
      <c r="K130">
        <v>1288533.3999999999</v>
      </c>
      <c r="L130">
        <v>-379.66</v>
      </c>
      <c r="M130">
        <v>-325</v>
      </c>
      <c r="N130">
        <v>-606.54</v>
      </c>
      <c r="O130">
        <v>2541693.25</v>
      </c>
      <c r="P130">
        <v>1652.33</v>
      </c>
      <c r="Q130">
        <v>-1430</v>
      </c>
      <c r="R130">
        <v>-34908.53</v>
      </c>
      <c r="S130">
        <v>-58811</v>
      </c>
      <c r="T130">
        <v>0</v>
      </c>
      <c r="U130">
        <v>0</v>
      </c>
      <c r="V130">
        <v>-130</v>
      </c>
      <c r="W130">
        <v>-65</v>
      </c>
      <c r="X130">
        <v>-1170</v>
      </c>
      <c r="Y130">
        <v>1228767</v>
      </c>
      <c r="Z130">
        <v>-679</v>
      </c>
      <c r="AA130">
        <v>-1311.5</v>
      </c>
      <c r="AB130">
        <v>-713.5</v>
      </c>
      <c r="AC130">
        <v>2363981</v>
      </c>
      <c r="AD130">
        <v>-3092.5</v>
      </c>
      <c r="AE130">
        <v>326.5</v>
      </c>
      <c r="AF130">
        <v>-10466.69</v>
      </c>
      <c r="AG130">
        <v>-62872</v>
      </c>
      <c r="AH130">
        <v>0</v>
      </c>
      <c r="AI130">
        <v>0</v>
      </c>
      <c r="AJ130">
        <v>-59</v>
      </c>
      <c r="AK130">
        <v>-175</v>
      </c>
      <c r="AL130">
        <v>-571</v>
      </c>
      <c r="AM130">
        <v>1258807.5</v>
      </c>
      <c r="AN130">
        <v>-6219.5</v>
      </c>
      <c r="AO130">
        <v>-692</v>
      </c>
      <c r="AP130">
        <v>-2586</v>
      </c>
      <c r="AQ130">
        <v>0</v>
      </c>
      <c r="AR130">
        <v>0</v>
      </c>
      <c r="AS130">
        <v>0</v>
      </c>
      <c r="AT130">
        <v>0</v>
      </c>
      <c r="AU130">
        <v>0</v>
      </c>
      <c r="AV130">
        <v>0</v>
      </c>
    </row>
    <row r="131" spans="1:48" x14ac:dyDescent="0.45">
      <c r="A131" t="s">
        <v>10</v>
      </c>
      <c r="B131">
        <v>1</v>
      </c>
      <c r="C131">
        <v>4006</v>
      </c>
      <c r="D131">
        <v>4</v>
      </c>
      <c r="E131" t="s">
        <v>157</v>
      </c>
      <c r="G131">
        <v>0</v>
      </c>
      <c r="H131">
        <v>-1086.24</v>
      </c>
      <c r="I131">
        <v>-39266.019999999997</v>
      </c>
      <c r="J131">
        <v>45.5</v>
      </c>
      <c r="K131">
        <v>360589.9</v>
      </c>
      <c r="L131">
        <v>1.92</v>
      </c>
      <c r="M131">
        <v>-854.04</v>
      </c>
      <c r="N131">
        <v>-1553.08</v>
      </c>
      <c r="O131">
        <v>313309.38</v>
      </c>
      <c r="P131">
        <v>81.819999999999993</v>
      </c>
      <c r="Q131">
        <v>-815.09</v>
      </c>
      <c r="R131">
        <v>-6772.89</v>
      </c>
      <c r="S131">
        <v>76849.87</v>
      </c>
      <c r="T131">
        <v>0</v>
      </c>
      <c r="U131">
        <v>0</v>
      </c>
      <c r="V131">
        <v>-1137.07</v>
      </c>
      <c r="W131">
        <v>-1602.89</v>
      </c>
      <c r="X131">
        <v>-168.95</v>
      </c>
      <c r="Y131">
        <v>270932.09999999998</v>
      </c>
      <c r="Z131">
        <v>-31.01</v>
      </c>
      <c r="AA131">
        <v>-960.18</v>
      </c>
      <c r="AB131">
        <v>79.16</v>
      </c>
      <c r="AC131">
        <v>233942.52</v>
      </c>
      <c r="AD131">
        <v>-167.31</v>
      </c>
      <c r="AE131">
        <v>-190.15</v>
      </c>
      <c r="AF131">
        <v>-1774.43</v>
      </c>
      <c r="AG131">
        <v>57320.89</v>
      </c>
      <c r="AH131">
        <v>0</v>
      </c>
      <c r="AI131">
        <v>0</v>
      </c>
      <c r="AJ131">
        <v>-54.42</v>
      </c>
      <c r="AK131">
        <v>-1719.29</v>
      </c>
      <c r="AL131">
        <v>-35.89</v>
      </c>
      <c r="AM131">
        <v>276861.42</v>
      </c>
      <c r="AN131">
        <v>-171.78</v>
      </c>
      <c r="AO131">
        <v>-1464.98</v>
      </c>
      <c r="AP131">
        <v>-415.62</v>
      </c>
      <c r="AQ131">
        <v>0</v>
      </c>
      <c r="AR131">
        <v>0</v>
      </c>
      <c r="AS131">
        <v>0</v>
      </c>
      <c r="AT131">
        <v>0</v>
      </c>
      <c r="AU131">
        <v>0</v>
      </c>
      <c r="AV131">
        <v>0</v>
      </c>
    </row>
    <row r="132" spans="1:48" x14ac:dyDescent="0.45">
      <c r="A132" t="s">
        <v>10</v>
      </c>
      <c r="B132">
        <v>1</v>
      </c>
      <c r="C132">
        <v>4007</v>
      </c>
      <c r="D132">
        <v>4</v>
      </c>
      <c r="E132" t="s">
        <v>158</v>
      </c>
      <c r="G132">
        <v>0</v>
      </c>
      <c r="H132">
        <v>12.5</v>
      </c>
      <c r="I132">
        <v>10</v>
      </c>
      <c r="J132">
        <v>21.25</v>
      </c>
      <c r="K132">
        <v>7995</v>
      </c>
      <c r="L132">
        <v>-20</v>
      </c>
      <c r="M132">
        <v>-51.25</v>
      </c>
      <c r="N132">
        <v>-15</v>
      </c>
      <c r="O132">
        <v>8295</v>
      </c>
      <c r="P132">
        <v>-181.25</v>
      </c>
      <c r="Q132">
        <v>-107.5</v>
      </c>
      <c r="R132">
        <v>-201.93</v>
      </c>
      <c r="S132">
        <v>6571.25</v>
      </c>
      <c r="T132">
        <v>0</v>
      </c>
      <c r="U132">
        <v>0</v>
      </c>
      <c r="V132">
        <v>-121.25</v>
      </c>
      <c r="W132">
        <v>118.75</v>
      </c>
      <c r="X132">
        <v>31.25</v>
      </c>
      <c r="Y132">
        <v>8491.25</v>
      </c>
      <c r="Z132">
        <v>-5</v>
      </c>
      <c r="AA132">
        <v>-62.5</v>
      </c>
      <c r="AB132">
        <v>2.5</v>
      </c>
      <c r="AC132">
        <v>8723.75</v>
      </c>
      <c r="AD132">
        <v>-102.5</v>
      </c>
      <c r="AE132">
        <v>-70</v>
      </c>
      <c r="AF132">
        <v>-122.24</v>
      </c>
      <c r="AG132">
        <v>6712.5</v>
      </c>
      <c r="AH132">
        <v>0</v>
      </c>
      <c r="AI132">
        <v>0</v>
      </c>
      <c r="AJ132">
        <v>138.75</v>
      </c>
      <c r="AK132">
        <v>251.25</v>
      </c>
      <c r="AL132">
        <v>-58.75</v>
      </c>
      <c r="AM132">
        <v>9031.25</v>
      </c>
      <c r="AN132">
        <v>-1.25</v>
      </c>
      <c r="AO132">
        <v>-63.75</v>
      </c>
      <c r="AP132">
        <v>-5</v>
      </c>
      <c r="AQ132">
        <v>0</v>
      </c>
      <c r="AR132">
        <v>0</v>
      </c>
      <c r="AS132">
        <v>0</v>
      </c>
      <c r="AT132">
        <v>0</v>
      </c>
      <c r="AU132">
        <v>0</v>
      </c>
      <c r="AV132">
        <v>0</v>
      </c>
    </row>
    <row r="133" spans="1:48" x14ac:dyDescent="0.45">
      <c r="A133" t="s">
        <v>10</v>
      </c>
      <c r="B133">
        <v>1</v>
      </c>
      <c r="C133">
        <v>4008</v>
      </c>
      <c r="D133">
        <v>4</v>
      </c>
      <c r="E133" t="s">
        <v>159</v>
      </c>
      <c r="G133">
        <v>0</v>
      </c>
      <c r="H133">
        <v>10</v>
      </c>
      <c r="I133">
        <v>3.2</v>
      </c>
      <c r="J133">
        <v>0</v>
      </c>
      <c r="K133">
        <v>71414.649999999994</v>
      </c>
      <c r="L133">
        <v>14829.05</v>
      </c>
      <c r="M133">
        <v>-166.35</v>
      </c>
      <c r="N133">
        <v>-307.60000000000002</v>
      </c>
      <c r="O133">
        <v>62043.25</v>
      </c>
      <c r="P133">
        <v>17.100000000000001</v>
      </c>
      <c r="Q133">
        <v>-160.85</v>
      </c>
      <c r="R133">
        <v>-1341.63</v>
      </c>
      <c r="S133">
        <v>15218.7</v>
      </c>
      <c r="T133">
        <v>0</v>
      </c>
      <c r="U133">
        <v>0</v>
      </c>
      <c r="V133">
        <v>-225.45</v>
      </c>
      <c r="W133">
        <v>-317.39999999999998</v>
      </c>
      <c r="X133">
        <v>-33.450000000000003</v>
      </c>
      <c r="Y133">
        <v>87877.52</v>
      </c>
      <c r="Z133">
        <v>2.16</v>
      </c>
      <c r="AA133">
        <v>-305.54000000000002</v>
      </c>
      <c r="AB133">
        <v>33.200000000000003</v>
      </c>
      <c r="AC133">
        <v>75874.44</v>
      </c>
      <c r="AD133">
        <v>-50.82</v>
      </c>
      <c r="AE133">
        <v>-105.38</v>
      </c>
      <c r="AF133">
        <v>-542.63</v>
      </c>
      <c r="AG133">
        <v>18591.78</v>
      </c>
      <c r="AH133">
        <v>0</v>
      </c>
      <c r="AI133">
        <v>0</v>
      </c>
      <c r="AJ133">
        <v>-17.28</v>
      </c>
      <c r="AK133">
        <v>-556.44000000000005</v>
      </c>
      <c r="AL133">
        <v>-8.58</v>
      </c>
      <c r="AM133">
        <v>88591.02</v>
      </c>
      <c r="AN133">
        <v>-55.26</v>
      </c>
      <c r="AO133">
        <v>-468.12</v>
      </c>
      <c r="AP133">
        <v>-133.32</v>
      </c>
      <c r="AQ133">
        <v>0</v>
      </c>
      <c r="AR133">
        <v>0</v>
      </c>
      <c r="AS133">
        <v>0</v>
      </c>
      <c r="AT133">
        <v>0</v>
      </c>
      <c r="AU133">
        <v>0</v>
      </c>
      <c r="AV133">
        <v>0</v>
      </c>
    </row>
    <row r="134" spans="1:48" x14ac:dyDescent="0.45">
      <c r="A134" t="s">
        <v>10</v>
      </c>
      <c r="B134">
        <v>1</v>
      </c>
      <c r="C134">
        <v>4009</v>
      </c>
      <c r="D134">
        <v>4</v>
      </c>
      <c r="E134" t="s">
        <v>160</v>
      </c>
      <c r="G134">
        <v>0</v>
      </c>
      <c r="H134">
        <v>8.51</v>
      </c>
      <c r="I134">
        <v>2.72</v>
      </c>
      <c r="J134">
        <v>0</v>
      </c>
      <c r="K134">
        <v>60712.2</v>
      </c>
      <c r="L134">
        <v>12608.88</v>
      </c>
      <c r="M134">
        <v>-141.41999999999999</v>
      </c>
      <c r="N134">
        <v>-261.52999999999997</v>
      </c>
      <c r="O134">
        <v>52745.91</v>
      </c>
      <c r="P134">
        <v>14.53</v>
      </c>
      <c r="Q134">
        <v>-136.76</v>
      </c>
      <c r="R134">
        <v>-1140.5999999999999</v>
      </c>
      <c r="S134">
        <v>12940.5</v>
      </c>
      <c r="T134">
        <v>0</v>
      </c>
      <c r="U134">
        <v>0</v>
      </c>
      <c r="V134">
        <v>-191.65</v>
      </c>
      <c r="W134">
        <v>-270.02</v>
      </c>
      <c r="X134">
        <v>-28.46</v>
      </c>
      <c r="Y134">
        <v>62254.92</v>
      </c>
      <c r="Z134">
        <v>-0.21</v>
      </c>
      <c r="AA134">
        <v>-217.73</v>
      </c>
      <c r="AB134">
        <v>21.85</v>
      </c>
      <c r="AC134">
        <v>53753.93</v>
      </c>
      <c r="AD134">
        <v>-36.76</v>
      </c>
      <c r="AE134">
        <v>-68.33</v>
      </c>
      <c r="AF134">
        <v>-391.7</v>
      </c>
      <c r="AG134">
        <v>13173.69</v>
      </c>
      <c r="AH134">
        <v>0</v>
      </c>
      <c r="AI134">
        <v>0</v>
      </c>
      <c r="AJ134">
        <v>-12.38</v>
      </c>
      <c r="AK134">
        <v>-394.49</v>
      </c>
      <c r="AL134">
        <v>-6.78</v>
      </c>
      <c r="AM134">
        <v>62762.29</v>
      </c>
      <c r="AN134">
        <v>-39.130000000000003</v>
      </c>
      <c r="AO134">
        <v>-331.99</v>
      </c>
      <c r="AP134">
        <v>-94.43</v>
      </c>
      <c r="AQ134">
        <v>0</v>
      </c>
      <c r="AR134">
        <v>0</v>
      </c>
      <c r="AS134">
        <v>0</v>
      </c>
      <c r="AT134">
        <v>0</v>
      </c>
      <c r="AU134">
        <v>0</v>
      </c>
      <c r="AV134">
        <v>0</v>
      </c>
    </row>
    <row r="135" spans="1:48" x14ac:dyDescent="0.45">
      <c r="A135" t="s">
        <v>10</v>
      </c>
      <c r="B135">
        <v>1</v>
      </c>
      <c r="C135">
        <v>4010</v>
      </c>
      <c r="D135">
        <v>4</v>
      </c>
      <c r="E135" t="s">
        <v>161</v>
      </c>
      <c r="G135">
        <v>0</v>
      </c>
      <c r="H135">
        <v>0</v>
      </c>
      <c r="I135">
        <v>0</v>
      </c>
      <c r="J135">
        <v>0</v>
      </c>
      <c r="K135">
        <v>0</v>
      </c>
      <c r="L135">
        <v>0</v>
      </c>
      <c r="M135">
        <v>0</v>
      </c>
      <c r="N135">
        <v>0</v>
      </c>
      <c r="O135">
        <v>0</v>
      </c>
      <c r="P135">
        <v>0</v>
      </c>
      <c r="Q135">
        <v>0</v>
      </c>
      <c r="R135">
        <v>0</v>
      </c>
      <c r="S135">
        <v>58941</v>
      </c>
      <c r="T135">
        <v>0</v>
      </c>
      <c r="U135">
        <v>0</v>
      </c>
      <c r="V135">
        <v>0</v>
      </c>
      <c r="W135">
        <v>0</v>
      </c>
      <c r="X135">
        <v>0</v>
      </c>
      <c r="Y135">
        <v>0</v>
      </c>
      <c r="Z135">
        <v>0</v>
      </c>
      <c r="AA135">
        <v>0</v>
      </c>
      <c r="AB135">
        <v>0</v>
      </c>
      <c r="AC135">
        <v>0</v>
      </c>
      <c r="AD135">
        <v>0</v>
      </c>
      <c r="AE135">
        <v>0</v>
      </c>
      <c r="AF135">
        <v>0</v>
      </c>
      <c r="AG135">
        <v>61989</v>
      </c>
      <c r="AH135">
        <v>0</v>
      </c>
      <c r="AI135">
        <v>0</v>
      </c>
      <c r="AJ135">
        <v>0</v>
      </c>
      <c r="AK135">
        <v>0</v>
      </c>
      <c r="AL135">
        <v>0</v>
      </c>
      <c r="AM135">
        <v>0</v>
      </c>
      <c r="AN135">
        <v>0</v>
      </c>
      <c r="AO135">
        <v>0</v>
      </c>
      <c r="AP135">
        <v>0</v>
      </c>
      <c r="AQ135">
        <v>0</v>
      </c>
      <c r="AR135">
        <v>0</v>
      </c>
      <c r="AS135">
        <v>0</v>
      </c>
      <c r="AT135">
        <v>0</v>
      </c>
      <c r="AU135">
        <v>0</v>
      </c>
      <c r="AV135">
        <v>0</v>
      </c>
    </row>
    <row r="136" spans="1:48" x14ac:dyDescent="0.45">
      <c r="A136" t="s">
        <v>10</v>
      </c>
      <c r="B136">
        <v>1</v>
      </c>
      <c r="C136">
        <v>4015</v>
      </c>
      <c r="D136">
        <v>4</v>
      </c>
      <c r="E136" t="s">
        <v>162</v>
      </c>
      <c r="G136">
        <v>0</v>
      </c>
      <c r="H136">
        <v>0</v>
      </c>
      <c r="I136">
        <v>0</v>
      </c>
      <c r="J136">
        <v>5500</v>
      </c>
      <c r="K136">
        <v>0</v>
      </c>
      <c r="L136">
        <v>0</v>
      </c>
      <c r="M136">
        <v>3000</v>
      </c>
      <c r="N136">
        <v>0</v>
      </c>
      <c r="O136">
        <v>0</v>
      </c>
      <c r="P136">
        <v>0</v>
      </c>
      <c r="Q136">
        <v>0</v>
      </c>
      <c r="R136">
        <v>0</v>
      </c>
      <c r="S136">
        <v>0</v>
      </c>
      <c r="T136">
        <v>0</v>
      </c>
      <c r="U136">
        <v>0</v>
      </c>
      <c r="V136">
        <v>0</v>
      </c>
      <c r="W136">
        <v>0</v>
      </c>
      <c r="X136">
        <v>7174.39</v>
      </c>
      <c r="Y136">
        <v>0</v>
      </c>
      <c r="Z136">
        <v>325.61</v>
      </c>
      <c r="AA136">
        <v>0</v>
      </c>
      <c r="AB136">
        <v>0</v>
      </c>
      <c r="AC136">
        <v>0</v>
      </c>
      <c r="AD136">
        <v>0</v>
      </c>
      <c r="AE136">
        <v>0</v>
      </c>
      <c r="AF136">
        <v>0</v>
      </c>
      <c r="AG136">
        <v>0</v>
      </c>
      <c r="AH136">
        <v>0</v>
      </c>
      <c r="AI136">
        <v>0</v>
      </c>
      <c r="AJ136">
        <v>0</v>
      </c>
      <c r="AK136">
        <v>0</v>
      </c>
      <c r="AL136">
        <v>7500</v>
      </c>
      <c r="AM136">
        <v>0</v>
      </c>
      <c r="AN136">
        <v>2500</v>
      </c>
      <c r="AO136">
        <v>0</v>
      </c>
      <c r="AP136">
        <v>1000</v>
      </c>
      <c r="AQ136">
        <v>0</v>
      </c>
      <c r="AR136">
        <v>0</v>
      </c>
      <c r="AS136">
        <v>0</v>
      </c>
      <c r="AT136">
        <v>0</v>
      </c>
      <c r="AU136">
        <v>0</v>
      </c>
      <c r="AV136">
        <v>0</v>
      </c>
    </row>
    <row r="137" spans="1:48" x14ac:dyDescent="0.45">
      <c r="A137" t="s">
        <v>10</v>
      </c>
      <c r="B137">
        <v>1</v>
      </c>
      <c r="C137">
        <v>4020</v>
      </c>
      <c r="D137">
        <v>4</v>
      </c>
      <c r="E137" t="s">
        <v>163</v>
      </c>
      <c r="G137">
        <v>0</v>
      </c>
      <c r="H137">
        <v>0</v>
      </c>
      <c r="I137">
        <v>0</v>
      </c>
      <c r="J137">
        <v>0</v>
      </c>
      <c r="K137">
        <v>0</v>
      </c>
      <c r="L137">
        <v>0</v>
      </c>
      <c r="M137">
        <v>8358.7900000000009</v>
      </c>
      <c r="N137">
        <v>0</v>
      </c>
      <c r="O137">
        <v>0</v>
      </c>
      <c r="P137">
        <v>0</v>
      </c>
      <c r="Q137">
        <v>6297.73</v>
      </c>
      <c r="R137">
        <v>0</v>
      </c>
      <c r="S137">
        <v>0</v>
      </c>
      <c r="T137">
        <v>0</v>
      </c>
      <c r="U137">
        <v>0</v>
      </c>
      <c r="V137">
        <v>0</v>
      </c>
      <c r="W137">
        <v>0</v>
      </c>
      <c r="X137">
        <v>0</v>
      </c>
      <c r="Y137">
        <v>0</v>
      </c>
      <c r="Z137">
        <v>0</v>
      </c>
      <c r="AA137">
        <v>4118.3999999999996</v>
      </c>
      <c r="AB137">
        <v>0</v>
      </c>
      <c r="AC137">
        <v>0</v>
      </c>
      <c r="AD137">
        <v>2745.6</v>
      </c>
      <c r="AE137">
        <v>0</v>
      </c>
      <c r="AF137">
        <v>-968.21</v>
      </c>
      <c r="AG137">
        <v>0</v>
      </c>
      <c r="AH137">
        <v>0</v>
      </c>
      <c r="AI137">
        <v>0</v>
      </c>
      <c r="AJ137">
        <v>0</v>
      </c>
      <c r="AK137">
        <v>0</v>
      </c>
      <c r="AL137">
        <v>0</v>
      </c>
      <c r="AM137">
        <v>0</v>
      </c>
      <c r="AN137">
        <v>0</v>
      </c>
      <c r="AO137">
        <v>0</v>
      </c>
      <c r="AP137">
        <v>4347.2</v>
      </c>
      <c r="AQ137">
        <v>0</v>
      </c>
      <c r="AR137">
        <v>0</v>
      </c>
      <c r="AS137">
        <v>0</v>
      </c>
      <c r="AT137">
        <v>0</v>
      </c>
      <c r="AU137">
        <v>0</v>
      </c>
      <c r="AV137">
        <v>0</v>
      </c>
    </row>
    <row r="138" spans="1:48" x14ac:dyDescent="0.45">
      <c r="A138" t="s">
        <v>10</v>
      </c>
      <c r="B138">
        <v>1</v>
      </c>
      <c r="C138">
        <v>4021</v>
      </c>
      <c r="D138">
        <v>4</v>
      </c>
      <c r="E138" t="s">
        <v>164</v>
      </c>
      <c r="G138">
        <v>0</v>
      </c>
      <c r="H138">
        <v>0</v>
      </c>
      <c r="I138">
        <v>0</v>
      </c>
      <c r="J138">
        <v>0</v>
      </c>
      <c r="K138">
        <v>0</v>
      </c>
      <c r="L138">
        <v>0</v>
      </c>
      <c r="M138">
        <v>4122.1499999999996</v>
      </c>
      <c r="N138">
        <v>0</v>
      </c>
      <c r="O138">
        <v>0</v>
      </c>
      <c r="P138">
        <v>0</v>
      </c>
      <c r="Q138">
        <v>515.27</v>
      </c>
      <c r="R138">
        <v>0</v>
      </c>
      <c r="S138">
        <v>0</v>
      </c>
      <c r="T138">
        <v>0</v>
      </c>
      <c r="U138">
        <v>0</v>
      </c>
      <c r="V138">
        <v>0</v>
      </c>
      <c r="W138">
        <v>0</v>
      </c>
      <c r="X138">
        <v>0</v>
      </c>
      <c r="Y138">
        <v>0</v>
      </c>
      <c r="Z138">
        <v>0</v>
      </c>
      <c r="AA138">
        <v>4118.3999999999996</v>
      </c>
      <c r="AB138">
        <v>0</v>
      </c>
      <c r="AC138">
        <v>0</v>
      </c>
      <c r="AD138">
        <v>4118.3999999999996</v>
      </c>
      <c r="AE138">
        <v>0</v>
      </c>
      <c r="AF138">
        <v>0</v>
      </c>
      <c r="AG138">
        <v>0</v>
      </c>
      <c r="AH138">
        <v>0</v>
      </c>
      <c r="AI138">
        <v>0</v>
      </c>
      <c r="AJ138">
        <v>0</v>
      </c>
      <c r="AK138">
        <v>0</v>
      </c>
      <c r="AL138">
        <v>0</v>
      </c>
      <c r="AM138">
        <v>0</v>
      </c>
      <c r="AN138">
        <v>0</v>
      </c>
      <c r="AO138">
        <v>0</v>
      </c>
      <c r="AP138">
        <v>2974.4</v>
      </c>
      <c r="AQ138">
        <v>0</v>
      </c>
      <c r="AR138">
        <v>0</v>
      </c>
      <c r="AS138">
        <v>0</v>
      </c>
      <c r="AT138">
        <v>0</v>
      </c>
      <c r="AU138">
        <v>0</v>
      </c>
      <c r="AV138">
        <v>0</v>
      </c>
    </row>
    <row r="139" spans="1:48" x14ac:dyDescent="0.45">
      <c r="A139" t="s">
        <v>10</v>
      </c>
      <c r="B139">
        <v>1</v>
      </c>
      <c r="C139">
        <v>4022</v>
      </c>
      <c r="D139">
        <v>4</v>
      </c>
      <c r="E139" t="s">
        <v>165</v>
      </c>
      <c r="G139">
        <v>0</v>
      </c>
      <c r="H139">
        <v>0</v>
      </c>
      <c r="I139">
        <v>0</v>
      </c>
      <c r="J139">
        <v>0</v>
      </c>
      <c r="K139">
        <v>0</v>
      </c>
      <c r="L139">
        <v>0</v>
      </c>
      <c r="M139">
        <v>1259.54</v>
      </c>
      <c r="N139">
        <v>0</v>
      </c>
      <c r="O139">
        <v>0</v>
      </c>
      <c r="P139">
        <v>0</v>
      </c>
      <c r="Q139">
        <v>629.78</v>
      </c>
      <c r="R139">
        <v>0</v>
      </c>
      <c r="S139">
        <v>0</v>
      </c>
      <c r="T139">
        <v>0</v>
      </c>
      <c r="U139">
        <v>0</v>
      </c>
      <c r="V139">
        <v>0</v>
      </c>
      <c r="W139">
        <v>0</v>
      </c>
      <c r="X139">
        <v>0</v>
      </c>
      <c r="Y139">
        <v>0</v>
      </c>
      <c r="Z139">
        <v>0</v>
      </c>
      <c r="AA139">
        <v>0</v>
      </c>
      <c r="AB139">
        <v>0</v>
      </c>
      <c r="AC139">
        <v>0</v>
      </c>
      <c r="AD139">
        <v>0</v>
      </c>
      <c r="AE139">
        <v>0</v>
      </c>
      <c r="AF139">
        <v>0</v>
      </c>
      <c r="AG139">
        <v>0</v>
      </c>
      <c r="AH139">
        <v>0</v>
      </c>
      <c r="AI139">
        <v>0</v>
      </c>
      <c r="AJ139">
        <v>0</v>
      </c>
      <c r="AK139">
        <v>2745.6</v>
      </c>
      <c r="AL139">
        <v>0</v>
      </c>
      <c r="AM139">
        <v>0</v>
      </c>
      <c r="AN139">
        <v>0</v>
      </c>
      <c r="AO139">
        <v>0</v>
      </c>
      <c r="AP139">
        <v>1372.8</v>
      </c>
      <c r="AQ139">
        <v>0</v>
      </c>
      <c r="AR139">
        <v>0</v>
      </c>
      <c r="AS139">
        <v>0</v>
      </c>
      <c r="AT139">
        <v>0</v>
      </c>
      <c r="AU139">
        <v>0</v>
      </c>
      <c r="AV139">
        <v>0</v>
      </c>
    </row>
    <row r="140" spans="1:48" x14ac:dyDescent="0.45">
      <c r="A140" t="s">
        <v>10</v>
      </c>
      <c r="B140">
        <v>1</v>
      </c>
      <c r="C140">
        <v>4023</v>
      </c>
      <c r="D140">
        <v>4</v>
      </c>
      <c r="E140" t="s">
        <v>166</v>
      </c>
      <c r="G140">
        <v>0</v>
      </c>
      <c r="H140">
        <v>0</v>
      </c>
      <c r="I140">
        <v>0</v>
      </c>
      <c r="J140">
        <v>0</v>
      </c>
      <c r="K140">
        <v>0</v>
      </c>
      <c r="L140">
        <v>0</v>
      </c>
      <c r="M140">
        <v>1488.55</v>
      </c>
      <c r="N140">
        <v>0</v>
      </c>
      <c r="O140">
        <v>0</v>
      </c>
      <c r="P140">
        <v>0</v>
      </c>
      <c r="Q140">
        <v>744.28</v>
      </c>
      <c r="R140">
        <v>0</v>
      </c>
      <c r="S140">
        <v>0</v>
      </c>
      <c r="T140">
        <v>0</v>
      </c>
      <c r="U140">
        <v>0</v>
      </c>
      <c r="V140">
        <v>0</v>
      </c>
      <c r="W140">
        <v>0</v>
      </c>
      <c r="X140">
        <v>0</v>
      </c>
      <c r="Y140">
        <v>0</v>
      </c>
      <c r="Z140">
        <v>0</v>
      </c>
      <c r="AA140">
        <v>1487.2</v>
      </c>
      <c r="AB140">
        <v>0</v>
      </c>
      <c r="AC140">
        <v>0</v>
      </c>
      <c r="AD140">
        <v>1487.2</v>
      </c>
      <c r="AE140">
        <v>0</v>
      </c>
      <c r="AF140">
        <v>0</v>
      </c>
      <c r="AG140">
        <v>0</v>
      </c>
      <c r="AH140">
        <v>0</v>
      </c>
      <c r="AI140">
        <v>0</v>
      </c>
      <c r="AJ140">
        <v>0</v>
      </c>
      <c r="AK140">
        <v>0</v>
      </c>
      <c r="AL140">
        <v>0</v>
      </c>
      <c r="AM140">
        <v>0</v>
      </c>
      <c r="AN140">
        <v>0</v>
      </c>
      <c r="AO140">
        <v>0</v>
      </c>
      <c r="AP140">
        <v>0</v>
      </c>
      <c r="AQ140">
        <v>0</v>
      </c>
      <c r="AR140">
        <v>0</v>
      </c>
      <c r="AS140">
        <v>0</v>
      </c>
      <c r="AT140">
        <v>0</v>
      </c>
      <c r="AU140">
        <v>0</v>
      </c>
      <c r="AV140">
        <v>0</v>
      </c>
    </row>
    <row r="141" spans="1:48" x14ac:dyDescent="0.45">
      <c r="A141" t="s">
        <v>10</v>
      </c>
      <c r="B141">
        <v>1</v>
      </c>
      <c r="C141">
        <v>4025</v>
      </c>
      <c r="D141">
        <v>4</v>
      </c>
      <c r="E141" t="s">
        <v>167</v>
      </c>
      <c r="G141">
        <v>0</v>
      </c>
      <c r="H141">
        <v>0</v>
      </c>
      <c r="I141">
        <v>0</v>
      </c>
      <c r="J141">
        <v>5000</v>
      </c>
      <c r="K141">
        <v>0</v>
      </c>
      <c r="L141">
        <v>0</v>
      </c>
      <c r="M141">
        <v>0</v>
      </c>
      <c r="N141">
        <v>0</v>
      </c>
      <c r="O141">
        <v>0</v>
      </c>
      <c r="P141">
        <v>0</v>
      </c>
      <c r="Q141">
        <v>0</v>
      </c>
      <c r="R141">
        <v>0</v>
      </c>
      <c r="S141">
        <v>0</v>
      </c>
      <c r="T141">
        <v>0</v>
      </c>
      <c r="U141">
        <v>0</v>
      </c>
      <c r="V141">
        <v>0</v>
      </c>
      <c r="W141">
        <v>0</v>
      </c>
      <c r="X141">
        <v>0</v>
      </c>
      <c r="Y141">
        <v>0</v>
      </c>
      <c r="Z141">
        <v>0</v>
      </c>
      <c r="AA141">
        <v>0</v>
      </c>
      <c r="AB141">
        <v>0</v>
      </c>
      <c r="AC141">
        <v>0</v>
      </c>
      <c r="AD141">
        <v>0</v>
      </c>
      <c r="AE141">
        <v>0</v>
      </c>
      <c r="AF141">
        <v>0</v>
      </c>
      <c r="AG141">
        <v>0</v>
      </c>
      <c r="AH141">
        <v>0</v>
      </c>
      <c r="AI141">
        <v>0</v>
      </c>
      <c r="AJ141">
        <v>0</v>
      </c>
      <c r="AK141">
        <v>0</v>
      </c>
      <c r="AL141">
        <v>0</v>
      </c>
      <c r="AM141">
        <v>0</v>
      </c>
      <c r="AN141">
        <v>0</v>
      </c>
      <c r="AO141">
        <v>0</v>
      </c>
      <c r="AP141">
        <v>0</v>
      </c>
      <c r="AQ141">
        <v>0</v>
      </c>
      <c r="AR141">
        <v>0</v>
      </c>
      <c r="AS141">
        <v>0</v>
      </c>
      <c r="AT141">
        <v>0</v>
      </c>
      <c r="AU141">
        <v>0</v>
      </c>
      <c r="AV141">
        <v>0</v>
      </c>
    </row>
    <row r="142" spans="1:48" x14ac:dyDescent="0.45">
      <c r="A142" t="s">
        <v>10</v>
      </c>
      <c r="B142">
        <v>1</v>
      </c>
      <c r="C142">
        <v>4026</v>
      </c>
      <c r="D142">
        <v>4</v>
      </c>
      <c r="G142">
        <v>0</v>
      </c>
      <c r="H142">
        <v>0</v>
      </c>
      <c r="I142">
        <v>0</v>
      </c>
      <c r="J142">
        <v>0</v>
      </c>
      <c r="K142">
        <v>0</v>
      </c>
      <c r="L142">
        <v>0</v>
      </c>
      <c r="M142">
        <v>0</v>
      </c>
      <c r="N142">
        <v>0</v>
      </c>
      <c r="O142">
        <v>0</v>
      </c>
      <c r="P142">
        <v>0</v>
      </c>
      <c r="Q142">
        <v>0</v>
      </c>
      <c r="R142">
        <v>0</v>
      </c>
      <c r="S142">
        <v>0</v>
      </c>
      <c r="T142">
        <v>0</v>
      </c>
      <c r="U142">
        <v>0</v>
      </c>
      <c r="V142">
        <v>0</v>
      </c>
      <c r="W142">
        <v>0</v>
      </c>
      <c r="X142">
        <v>0</v>
      </c>
      <c r="Y142">
        <v>0</v>
      </c>
      <c r="Z142">
        <v>0</v>
      </c>
      <c r="AA142">
        <v>0</v>
      </c>
      <c r="AB142">
        <v>0</v>
      </c>
      <c r="AC142">
        <v>0</v>
      </c>
      <c r="AD142">
        <v>0</v>
      </c>
      <c r="AE142">
        <v>0</v>
      </c>
      <c r="AF142">
        <v>0</v>
      </c>
      <c r="AG142">
        <v>0</v>
      </c>
      <c r="AH142">
        <v>0</v>
      </c>
      <c r="AI142">
        <v>0</v>
      </c>
      <c r="AJ142">
        <v>0</v>
      </c>
      <c r="AK142">
        <v>0</v>
      </c>
      <c r="AL142">
        <v>0</v>
      </c>
      <c r="AM142">
        <v>0</v>
      </c>
      <c r="AN142">
        <v>0</v>
      </c>
      <c r="AO142">
        <v>0</v>
      </c>
      <c r="AP142">
        <v>0</v>
      </c>
      <c r="AQ142">
        <v>0</v>
      </c>
      <c r="AR142">
        <v>0</v>
      </c>
      <c r="AS142">
        <v>0</v>
      </c>
      <c r="AT142">
        <v>0</v>
      </c>
      <c r="AU142">
        <v>0</v>
      </c>
      <c r="AV142">
        <v>0</v>
      </c>
    </row>
    <row r="143" spans="1:48" x14ac:dyDescent="0.45">
      <c r="A143" t="s">
        <v>10</v>
      </c>
      <c r="B143">
        <v>1</v>
      </c>
      <c r="C143">
        <v>4027</v>
      </c>
      <c r="D143">
        <v>4</v>
      </c>
      <c r="E143" t="s">
        <v>168</v>
      </c>
      <c r="G143">
        <v>0</v>
      </c>
      <c r="H143">
        <v>0</v>
      </c>
      <c r="I143">
        <v>0</v>
      </c>
      <c r="J143">
        <v>0</v>
      </c>
      <c r="K143">
        <v>0</v>
      </c>
      <c r="L143">
        <v>0</v>
      </c>
      <c r="M143">
        <v>0</v>
      </c>
      <c r="N143">
        <v>0</v>
      </c>
      <c r="O143">
        <v>0</v>
      </c>
      <c r="P143">
        <v>0</v>
      </c>
      <c r="Q143">
        <v>0</v>
      </c>
      <c r="R143">
        <v>0</v>
      </c>
      <c r="S143">
        <v>0</v>
      </c>
      <c r="T143">
        <v>0</v>
      </c>
      <c r="U143">
        <v>0</v>
      </c>
      <c r="V143">
        <v>0</v>
      </c>
      <c r="W143">
        <v>0</v>
      </c>
      <c r="X143">
        <v>0</v>
      </c>
      <c r="Y143">
        <v>0</v>
      </c>
      <c r="Z143">
        <v>0</v>
      </c>
      <c r="AA143">
        <v>0</v>
      </c>
      <c r="AB143">
        <v>0</v>
      </c>
      <c r="AC143">
        <v>0</v>
      </c>
      <c r="AD143">
        <v>0</v>
      </c>
      <c r="AE143">
        <v>0</v>
      </c>
      <c r="AF143">
        <v>0</v>
      </c>
      <c r="AG143">
        <v>0</v>
      </c>
      <c r="AH143">
        <v>0</v>
      </c>
      <c r="AI143">
        <v>0</v>
      </c>
      <c r="AJ143">
        <v>0</v>
      </c>
      <c r="AK143">
        <v>30640</v>
      </c>
      <c r="AL143">
        <v>0</v>
      </c>
      <c r="AM143">
        <v>0</v>
      </c>
      <c r="AN143">
        <v>0</v>
      </c>
      <c r="AO143">
        <v>0</v>
      </c>
      <c r="AP143">
        <v>0</v>
      </c>
      <c r="AQ143">
        <v>0</v>
      </c>
      <c r="AR143">
        <v>0</v>
      </c>
      <c r="AS143">
        <v>0</v>
      </c>
      <c r="AT143">
        <v>0</v>
      </c>
      <c r="AU143">
        <v>0</v>
      </c>
      <c r="AV143">
        <v>0</v>
      </c>
    </row>
    <row r="144" spans="1:48" x14ac:dyDescent="0.45">
      <c r="A144" t="s">
        <v>10</v>
      </c>
      <c r="B144">
        <v>1</v>
      </c>
      <c r="C144">
        <v>4028</v>
      </c>
      <c r="D144">
        <v>4</v>
      </c>
      <c r="E144" t="s">
        <v>169</v>
      </c>
      <c r="G144">
        <v>0</v>
      </c>
      <c r="H144">
        <v>0</v>
      </c>
      <c r="I144">
        <v>0</v>
      </c>
      <c r="J144">
        <v>0</v>
      </c>
      <c r="K144">
        <v>0</v>
      </c>
      <c r="L144">
        <v>0</v>
      </c>
      <c r="M144">
        <v>0</v>
      </c>
      <c r="N144">
        <v>0</v>
      </c>
      <c r="O144">
        <v>0</v>
      </c>
      <c r="P144">
        <v>0</v>
      </c>
      <c r="Q144">
        <v>0</v>
      </c>
      <c r="R144">
        <v>0</v>
      </c>
      <c r="S144">
        <v>0</v>
      </c>
      <c r="T144">
        <v>0</v>
      </c>
      <c r="U144">
        <v>0</v>
      </c>
      <c r="V144">
        <v>0</v>
      </c>
      <c r="W144">
        <v>0</v>
      </c>
      <c r="X144">
        <v>0</v>
      </c>
      <c r="Y144">
        <v>0</v>
      </c>
      <c r="Z144">
        <v>0</v>
      </c>
      <c r="AA144">
        <v>0</v>
      </c>
      <c r="AB144">
        <v>0</v>
      </c>
      <c r="AC144">
        <v>0</v>
      </c>
      <c r="AD144">
        <v>0</v>
      </c>
      <c r="AE144">
        <v>0</v>
      </c>
      <c r="AF144">
        <v>4125</v>
      </c>
      <c r="AG144">
        <v>0</v>
      </c>
      <c r="AH144">
        <v>0</v>
      </c>
      <c r="AI144">
        <v>0</v>
      </c>
      <c r="AJ144">
        <v>0</v>
      </c>
      <c r="AK144">
        <v>0</v>
      </c>
      <c r="AL144">
        <v>0</v>
      </c>
      <c r="AM144">
        <v>0</v>
      </c>
      <c r="AN144">
        <v>0</v>
      </c>
      <c r="AO144">
        <v>0</v>
      </c>
      <c r="AP144">
        <v>0</v>
      </c>
      <c r="AQ144">
        <v>0</v>
      </c>
      <c r="AR144">
        <v>0</v>
      </c>
      <c r="AS144">
        <v>0</v>
      </c>
      <c r="AT144">
        <v>0</v>
      </c>
      <c r="AU144">
        <v>0</v>
      </c>
      <c r="AV144">
        <v>0</v>
      </c>
    </row>
    <row r="145" spans="1:48" x14ac:dyDescent="0.45">
      <c r="A145" t="s">
        <v>10</v>
      </c>
      <c r="B145">
        <v>1</v>
      </c>
      <c r="C145">
        <v>4030</v>
      </c>
      <c r="D145">
        <v>4</v>
      </c>
      <c r="E145" t="s">
        <v>170</v>
      </c>
      <c r="G145">
        <v>0</v>
      </c>
      <c r="H145">
        <v>0</v>
      </c>
      <c r="I145">
        <v>0</v>
      </c>
      <c r="J145">
        <v>0</v>
      </c>
      <c r="K145">
        <v>79.67</v>
      </c>
      <c r="L145">
        <v>0</v>
      </c>
      <c r="M145">
        <v>0</v>
      </c>
      <c r="N145">
        <v>0</v>
      </c>
      <c r="O145">
        <v>0</v>
      </c>
      <c r="P145">
        <v>0</v>
      </c>
      <c r="Q145">
        <v>231.26</v>
      </c>
      <c r="R145">
        <v>0</v>
      </c>
      <c r="S145">
        <v>844.78</v>
      </c>
      <c r="T145">
        <v>0</v>
      </c>
      <c r="U145">
        <v>0</v>
      </c>
      <c r="V145">
        <v>0</v>
      </c>
      <c r="W145">
        <v>0</v>
      </c>
      <c r="X145">
        <v>0</v>
      </c>
      <c r="Y145">
        <v>0</v>
      </c>
      <c r="Z145">
        <v>0</v>
      </c>
      <c r="AA145">
        <v>0</v>
      </c>
      <c r="AB145">
        <v>0</v>
      </c>
      <c r="AC145">
        <v>0</v>
      </c>
      <c r="AD145">
        <v>0</v>
      </c>
      <c r="AE145">
        <v>0</v>
      </c>
      <c r="AF145">
        <v>0</v>
      </c>
      <c r="AG145">
        <v>0</v>
      </c>
      <c r="AH145">
        <v>0</v>
      </c>
      <c r="AI145">
        <v>0</v>
      </c>
      <c r="AJ145">
        <v>0</v>
      </c>
      <c r="AK145">
        <v>0</v>
      </c>
      <c r="AL145">
        <v>0</v>
      </c>
      <c r="AM145">
        <v>0</v>
      </c>
      <c r="AN145">
        <v>0</v>
      </c>
      <c r="AO145">
        <v>0</v>
      </c>
      <c r="AP145">
        <v>0</v>
      </c>
      <c r="AQ145">
        <v>0</v>
      </c>
      <c r="AR145">
        <v>0</v>
      </c>
      <c r="AS145">
        <v>0</v>
      </c>
      <c r="AT145">
        <v>0</v>
      </c>
      <c r="AU145">
        <v>0</v>
      </c>
      <c r="AV145">
        <v>0</v>
      </c>
    </row>
    <row r="146" spans="1:48" x14ac:dyDescent="0.45">
      <c r="A146" t="s">
        <v>10</v>
      </c>
      <c r="B146">
        <v>1</v>
      </c>
      <c r="C146">
        <v>4031</v>
      </c>
      <c r="D146">
        <v>4</v>
      </c>
      <c r="E146" t="s">
        <v>171</v>
      </c>
      <c r="G146">
        <v>0</v>
      </c>
      <c r="H146">
        <v>0</v>
      </c>
      <c r="I146">
        <v>0</v>
      </c>
      <c r="J146">
        <v>0</v>
      </c>
      <c r="K146">
        <v>0</v>
      </c>
      <c r="L146">
        <v>0</v>
      </c>
      <c r="M146">
        <v>0</v>
      </c>
      <c r="N146">
        <v>0</v>
      </c>
      <c r="O146">
        <v>0</v>
      </c>
      <c r="P146">
        <v>0</v>
      </c>
      <c r="Q146">
        <v>0</v>
      </c>
      <c r="R146">
        <v>0</v>
      </c>
      <c r="S146">
        <v>0</v>
      </c>
      <c r="T146">
        <v>0</v>
      </c>
      <c r="U146">
        <v>0</v>
      </c>
      <c r="V146">
        <v>0</v>
      </c>
      <c r="W146">
        <v>0</v>
      </c>
      <c r="X146">
        <v>0</v>
      </c>
      <c r="Y146">
        <v>0</v>
      </c>
      <c r="Z146">
        <v>0</v>
      </c>
      <c r="AA146">
        <v>0</v>
      </c>
      <c r="AB146">
        <v>0</v>
      </c>
      <c r="AC146">
        <v>0</v>
      </c>
      <c r="AD146">
        <v>0</v>
      </c>
      <c r="AE146">
        <v>0</v>
      </c>
      <c r="AF146">
        <v>0</v>
      </c>
      <c r="AG146">
        <v>0</v>
      </c>
      <c r="AH146">
        <v>0</v>
      </c>
      <c r="AI146">
        <v>0</v>
      </c>
      <c r="AJ146">
        <v>0</v>
      </c>
      <c r="AK146">
        <v>0</v>
      </c>
      <c r="AL146">
        <v>0</v>
      </c>
      <c r="AM146">
        <v>0</v>
      </c>
      <c r="AN146">
        <v>0</v>
      </c>
      <c r="AO146">
        <v>0</v>
      </c>
      <c r="AP146">
        <v>0</v>
      </c>
      <c r="AQ146">
        <v>0</v>
      </c>
      <c r="AR146">
        <v>0</v>
      </c>
      <c r="AS146">
        <v>0</v>
      </c>
      <c r="AT146">
        <v>0</v>
      </c>
      <c r="AU146">
        <v>0</v>
      </c>
      <c r="AV146">
        <v>0</v>
      </c>
    </row>
    <row r="147" spans="1:48" x14ac:dyDescent="0.45">
      <c r="A147" t="s">
        <v>10</v>
      </c>
      <c r="B147">
        <v>1</v>
      </c>
      <c r="C147">
        <v>4032</v>
      </c>
      <c r="D147">
        <v>4</v>
      </c>
      <c r="E147" t="s">
        <v>172</v>
      </c>
      <c r="G147">
        <v>0</v>
      </c>
      <c r="H147">
        <v>0</v>
      </c>
      <c r="I147">
        <v>0</v>
      </c>
      <c r="J147">
        <v>0</v>
      </c>
      <c r="K147">
        <v>0</v>
      </c>
      <c r="L147">
        <v>0</v>
      </c>
      <c r="M147">
        <v>0</v>
      </c>
      <c r="N147">
        <v>0</v>
      </c>
      <c r="O147">
        <v>0</v>
      </c>
      <c r="P147">
        <v>0</v>
      </c>
      <c r="Q147">
        <v>0</v>
      </c>
      <c r="R147">
        <v>0</v>
      </c>
      <c r="S147">
        <v>0</v>
      </c>
      <c r="T147">
        <v>0</v>
      </c>
      <c r="U147">
        <v>0</v>
      </c>
      <c r="V147">
        <v>0</v>
      </c>
      <c r="W147">
        <v>0</v>
      </c>
      <c r="X147">
        <v>0</v>
      </c>
      <c r="Y147">
        <v>0</v>
      </c>
      <c r="Z147">
        <v>0</v>
      </c>
      <c r="AA147">
        <v>0</v>
      </c>
      <c r="AB147">
        <v>0</v>
      </c>
      <c r="AC147">
        <v>0</v>
      </c>
      <c r="AD147">
        <v>0</v>
      </c>
      <c r="AE147">
        <v>0</v>
      </c>
      <c r="AF147">
        <v>0</v>
      </c>
      <c r="AG147">
        <v>0</v>
      </c>
      <c r="AH147">
        <v>0</v>
      </c>
      <c r="AI147">
        <v>0</v>
      </c>
      <c r="AJ147">
        <v>0</v>
      </c>
      <c r="AK147">
        <v>0</v>
      </c>
      <c r="AL147">
        <v>0</v>
      </c>
      <c r="AM147">
        <v>0</v>
      </c>
      <c r="AN147">
        <v>0</v>
      </c>
      <c r="AO147">
        <v>0</v>
      </c>
      <c r="AP147">
        <v>0</v>
      </c>
      <c r="AQ147">
        <v>0</v>
      </c>
      <c r="AR147">
        <v>0</v>
      </c>
      <c r="AS147">
        <v>0</v>
      </c>
      <c r="AT147">
        <v>0</v>
      </c>
      <c r="AU147">
        <v>0</v>
      </c>
      <c r="AV147">
        <v>0</v>
      </c>
    </row>
    <row r="148" spans="1:48" x14ac:dyDescent="0.45">
      <c r="A148" t="s">
        <v>10</v>
      </c>
      <c r="B148">
        <v>1</v>
      </c>
      <c r="C148">
        <v>4033</v>
      </c>
      <c r="D148">
        <v>4</v>
      </c>
      <c r="E148" t="s">
        <v>173</v>
      </c>
      <c r="G148">
        <v>0</v>
      </c>
      <c r="H148">
        <v>0</v>
      </c>
      <c r="I148">
        <v>0</v>
      </c>
      <c r="J148">
        <v>0</v>
      </c>
      <c r="K148">
        <v>0</v>
      </c>
      <c r="L148">
        <v>0</v>
      </c>
      <c r="M148">
        <v>0</v>
      </c>
      <c r="N148">
        <v>0</v>
      </c>
      <c r="O148">
        <v>0</v>
      </c>
      <c r="P148">
        <v>0</v>
      </c>
      <c r="Q148">
        <v>0</v>
      </c>
      <c r="R148">
        <v>0</v>
      </c>
      <c r="S148">
        <v>0</v>
      </c>
      <c r="T148">
        <v>0</v>
      </c>
      <c r="U148">
        <v>0</v>
      </c>
      <c r="V148">
        <v>0</v>
      </c>
      <c r="W148">
        <v>0</v>
      </c>
      <c r="X148">
        <v>0</v>
      </c>
      <c r="Y148">
        <v>0</v>
      </c>
      <c r="Z148">
        <v>0</v>
      </c>
      <c r="AA148">
        <v>0</v>
      </c>
      <c r="AB148">
        <v>0</v>
      </c>
      <c r="AC148">
        <v>0</v>
      </c>
      <c r="AD148">
        <v>0</v>
      </c>
      <c r="AE148">
        <v>0</v>
      </c>
      <c r="AF148">
        <v>0</v>
      </c>
      <c r="AG148">
        <v>0</v>
      </c>
      <c r="AH148">
        <v>0</v>
      </c>
      <c r="AI148">
        <v>0</v>
      </c>
      <c r="AJ148">
        <v>0</v>
      </c>
      <c r="AK148">
        <v>0</v>
      </c>
      <c r="AL148">
        <v>0</v>
      </c>
      <c r="AM148">
        <v>0</v>
      </c>
      <c r="AN148">
        <v>0</v>
      </c>
      <c r="AO148">
        <v>0</v>
      </c>
      <c r="AP148">
        <v>0</v>
      </c>
      <c r="AQ148">
        <v>0</v>
      </c>
      <c r="AR148">
        <v>0</v>
      </c>
      <c r="AS148">
        <v>0</v>
      </c>
      <c r="AT148">
        <v>0</v>
      </c>
      <c r="AU148">
        <v>0</v>
      </c>
      <c r="AV148">
        <v>0</v>
      </c>
    </row>
    <row r="149" spans="1:48" x14ac:dyDescent="0.45">
      <c r="A149" t="s">
        <v>10</v>
      </c>
      <c r="B149">
        <v>1</v>
      </c>
      <c r="C149">
        <v>4035</v>
      </c>
      <c r="D149">
        <v>4</v>
      </c>
      <c r="E149" t="s">
        <v>174</v>
      </c>
      <c r="G149">
        <v>0</v>
      </c>
      <c r="H149">
        <v>0</v>
      </c>
      <c r="I149">
        <v>0</v>
      </c>
      <c r="J149">
        <v>0</v>
      </c>
      <c r="K149">
        <v>0</v>
      </c>
      <c r="L149">
        <v>0</v>
      </c>
      <c r="M149">
        <v>0</v>
      </c>
      <c r="N149">
        <v>0</v>
      </c>
      <c r="O149">
        <v>0</v>
      </c>
      <c r="P149">
        <v>0</v>
      </c>
      <c r="Q149">
        <v>-4000</v>
      </c>
      <c r="R149">
        <v>6000</v>
      </c>
      <c r="S149">
        <v>20000</v>
      </c>
      <c r="T149">
        <v>0</v>
      </c>
      <c r="U149">
        <v>0</v>
      </c>
      <c r="V149">
        <v>0</v>
      </c>
      <c r="W149">
        <v>0</v>
      </c>
      <c r="X149">
        <v>0</v>
      </c>
      <c r="Y149">
        <v>0</v>
      </c>
      <c r="Z149">
        <v>0</v>
      </c>
      <c r="AA149">
        <v>0</v>
      </c>
      <c r="AB149">
        <v>0</v>
      </c>
      <c r="AC149">
        <v>0</v>
      </c>
      <c r="AD149">
        <v>300</v>
      </c>
      <c r="AE149">
        <v>0</v>
      </c>
      <c r="AF149">
        <v>0</v>
      </c>
      <c r="AG149">
        <v>0</v>
      </c>
      <c r="AH149">
        <v>0</v>
      </c>
      <c r="AI149">
        <v>0</v>
      </c>
      <c r="AJ149">
        <v>0</v>
      </c>
      <c r="AK149">
        <v>0</v>
      </c>
      <c r="AL149">
        <v>0</v>
      </c>
      <c r="AM149">
        <v>0</v>
      </c>
      <c r="AN149">
        <v>0</v>
      </c>
      <c r="AO149">
        <v>0</v>
      </c>
      <c r="AP149">
        <v>0</v>
      </c>
      <c r="AQ149">
        <v>0</v>
      </c>
      <c r="AR149">
        <v>0</v>
      </c>
      <c r="AS149">
        <v>0</v>
      </c>
      <c r="AT149">
        <v>0</v>
      </c>
      <c r="AU149">
        <v>0</v>
      </c>
      <c r="AV149">
        <v>0</v>
      </c>
    </row>
    <row r="150" spans="1:48" x14ac:dyDescent="0.45">
      <c r="A150" t="s">
        <v>10</v>
      </c>
      <c r="B150">
        <v>1</v>
      </c>
      <c r="C150">
        <v>4040</v>
      </c>
      <c r="D150">
        <v>4</v>
      </c>
      <c r="E150" t="s">
        <v>175</v>
      </c>
      <c r="G150">
        <v>0</v>
      </c>
      <c r="H150">
        <v>0</v>
      </c>
      <c r="I150">
        <v>0</v>
      </c>
      <c r="J150">
        <v>0</v>
      </c>
      <c r="K150">
        <v>0</v>
      </c>
      <c r="L150">
        <v>0</v>
      </c>
      <c r="M150">
        <v>0</v>
      </c>
      <c r="N150">
        <v>0</v>
      </c>
      <c r="O150">
        <v>0</v>
      </c>
      <c r="P150">
        <v>0</v>
      </c>
      <c r="Q150">
        <v>0</v>
      </c>
      <c r="R150">
        <v>0</v>
      </c>
      <c r="S150">
        <v>0</v>
      </c>
      <c r="T150">
        <v>0</v>
      </c>
      <c r="U150">
        <v>0</v>
      </c>
      <c r="V150">
        <v>0</v>
      </c>
      <c r="W150">
        <v>0</v>
      </c>
      <c r="X150">
        <v>0</v>
      </c>
      <c r="Y150">
        <v>0</v>
      </c>
      <c r="Z150">
        <v>0</v>
      </c>
      <c r="AA150">
        <v>0</v>
      </c>
      <c r="AB150">
        <v>0</v>
      </c>
      <c r="AC150">
        <v>0</v>
      </c>
      <c r="AD150">
        <v>0</v>
      </c>
      <c r="AE150">
        <v>0</v>
      </c>
      <c r="AF150">
        <v>0</v>
      </c>
      <c r="AG150">
        <v>0</v>
      </c>
      <c r="AH150">
        <v>0</v>
      </c>
      <c r="AI150">
        <v>0</v>
      </c>
      <c r="AJ150">
        <v>0</v>
      </c>
      <c r="AK150">
        <v>0</v>
      </c>
      <c r="AL150">
        <v>0</v>
      </c>
      <c r="AM150">
        <v>0</v>
      </c>
      <c r="AN150">
        <v>0</v>
      </c>
      <c r="AO150">
        <v>0</v>
      </c>
      <c r="AP150">
        <v>0</v>
      </c>
      <c r="AQ150">
        <v>0</v>
      </c>
      <c r="AR150">
        <v>0</v>
      </c>
      <c r="AS150">
        <v>0</v>
      </c>
      <c r="AT150">
        <v>0</v>
      </c>
      <c r="AU150">
        <v>0</v>
      </c>
      <c r="AV150">
        <v>0</v>
      </c>
    </row>
    <row r="151" spans="1:48" x14ac:dyDescent="0.45">
      <c r="A151" t="s">
        <v>10</v>
      </c>
      <c r="B151">
        <v>1</v>
      </c>
      <c r="C151">
        <v>4041</v>
      </c>
      <c r="D151">
        <v>4</v>
      </c>
      <c r="E151" t="s">
        <v>176</v>
      </c>
      <c r="G151">
        <v>0</v>
      </c>
      <c r="H151">
        <v>1000</v>
      </c>
      <c r="I151">
        <v>0</v>
      </c>
      <c r="J151">
        <v>0</v>
      </c>
      <c r="K151">
        <v>19750</v>
      </c>
      <c r="L151">
        <v>9500</v>
      </c>
      <c r="M151">
        <v>1000</v>
      </c>
      <c r="N151">
        <v>1000</v>
      </c>
      <c r="O151">
        <v>9072</v>
      </c>
      <c r="P151">
        <v>0</v>
      </c>
      <c r="Q151">
        <v>3000</v>
      </c>
      <c r="R151">
        <v>2700</v>
      </c>
      <c r="S151">
        <v>410</v>
      </c>
      <c r="T151">
        <v>0</v>
      </c>
      <c r="U151">
        <v>0</v>
      </c>
      <c r="V151">
        <v>0</v>
      </c>
      <c r="W151">
        <v>0</v>
      </c>
      <c r="X151">
        <v>0</v>
      </c>
      <c r="Y151">
        <v>500</v>
      </c>
      <c r="Z151">
        <v>0</v>
      </c>
      <c r="AA151">
        <v>20600</v>
      </c>
      <c r="AB151">
        <v>0</v>
      </c>
      <c r="AC151">
        <v>1855</v>
      </c>
      <c r="AD151">
        <v>3450</v>
      </c>
      <c r="AE151">
        <v>750</v>
      </c>
      <c r="AF151">
        <v>1820</v>
      </c>
      <c r="AG151">
        <v>200</v>
      </c>
      <c r="AH151">
        <v>0</v>
      </c>
      <c r="AI151">
        <v>0</v>
      </c>
      <c r="AJ151">
        <v>0</v>
      </c>
      <c r="AK151">
        <v>0</v>
      </c>
      <c r="AL151">
        <v>0</v>
      </c>
      <c r="AM151">
        <v>0</v>
      </c>
      <c r="AN151">
        <v>500</v>
      </c>
      <c r="AO151">
        <v>1699.29</v>
      </c>
      <c r="AP151">
        <v>1819.38</v>
      </c>
      <c r="AQ151">
        <v>0</v>
      </c>
      <c r="AR151">
        <v>0</v>
      </c>
      <c r="AS151">
        <v>0</v>
      </c>
      <c r="AT151">
        <v>0</v>
      </c>
      <c r="AU151">
        <v>0</v>
      </c>
      <c r="AV151">
        <v>0</v>
      </c>
    </row>
    <row r="152" spans="1:48" x14ac:dyDescent="0.45">
      <c r="A152" t="s">
        <v>10</v>
      </c>
      <c r="B152">
        <v>1</v>
      </c>
      <c r="C152">
        <v>4045</v>
      </c>
      <c r="D152">
        <v>4</v>
      </c>
      <c r="E152" t="s">
        <v>177</v>
      </c>
      <c r="G152">
        <v>0</v>
      </c>
      <c r="H152">
        <v>2500</v>
      </c>
      <c r="I152">
        <v>2500</v>
      </c>
      <c r="J152">
        <v>2500</v>
      </c>
      <c r="K152">
        <v>2500</v>
      </c>
      <c r="L152">
        <v>2500</v>
      </c>
      <c r="M152">
        <v>2500</v>
      </c>
      <c r="N152">
        <v>2500</v>
      </c>
      <c r="O152">
        <v>2500</v>
      </c>
      <c r="P152">
        <v>2500</v>
      </c>
      <c r="Q152">
        <v>2500</v>
      </c>
      <c r="R152">
        <v>2500</v>
      </c>
      <c r="S152">
        <v>2500</v>
      </c>
      <c r="T152">
        <v>0</v>
      </c>
      <c r="U152">
        <v>0</v>
      </c>
      <c r="V152">
        <v>0</v>
      </c>
      <c r="W152">
        <v>0</v>
      </c>
      <c r="X152">
        <v>0</v>
      </c>
      <c r="Y152">
        <v>0</v>
      </c>
      <c r="Z152">
        <v>0</v>
      </c>
      <c r="AA152">
        <v>0</v>
      </c>
      <c r="AB152">
        <v>13333.32</v>
      </c>
      <c r="AC152">
        <v>3333.33</v>
      </c>
      <c r="AD152">
        <v>3333.33</v>
      </c>
      <c r="AE152">
        <v>3333.33</v>
      </c>
      <c r="AF152">
        <v>3333.33</v>
      </c>
      <c r="AG152">
        <v>3333.36</v>
      </c>
      <c r="AH152">
        <v>0</v>
      </c>
      <c r="AI152">
        <v>0</v>
      </c>
      <c r="AJ152">
        <v>0</v>
      </c>
      <c r="AK152">
        <v>0</v>
      </c>
      <c r="AL152">
        <v>0</v>
      </c>
      <c r="AM152">
        <v>3333.36</v>
      </c>
      <c r="AN152">
        <v>3333.33</v>
      </c>
      <c r="AO152">
        <v>3333.33</v>
      </c>
      <c r="AP152">
        <v>3333.33</v>
      </c>
      <c r="AQ152">
        <v>3333.33</v>
      </c>
      <c r="AR152">
        <v>3333.33</v>
      </c>
      <c r="AS152">
        <v>3333.33</v>
      </c>
      <c r="AT152">
        <v>3333.33</v>
      </c>
      <c r="AU152">
        <v>3333.33</v>
      </c>
      <c r="AV152">
        <v>0</v>
      </c>
    </row>
    <row r="153" spans="1:48" x14ac:dyDescent="0.45">
      <c r="A153" t="s">
        <v>10</v>
      </c>
      <c r="B153">
        <v>1</v>
      </c>
      <c r="C153">
        <v>4046</v>
      </c>
      <c r="D153">
        <v>4</v>
      </c>
      <c r="E153" t="s">
        <v>178</v>
      </c>
      <c r="G153">
        <v>0</v>
      </c>
      <c r="H153">
        <v>0</v>
      </c>
      <c r="I153">
        <v>0</v>
      </c>
      <c r="J153">
        <v>0</v>
      </c>
      <c r="K153">
        <v>200</v>
      </c>
      <c r="L153">
        <v>4725</v>
      </c>
      <c r="M153">
        <v>2150</v>
      </c>
      <c r="N153">
        <v>2219.9</v>
      </c>
      <c r="O153">
        <v>1750</v>
      </c>
      <c r="P153">
        <v>200</v>
      </c>
      <c r="Q153">
        <v>650</v>
      </c>
      <c r="R153">
        <v>43.49</v>
      </c>
      <c r="S153">
        <v>750</v>
      </c>
      <c r="T153">
        <v>0</v>
      </c>
      <c r="U153">
        <v>0</v>
      </c>
      <c r="V153">
        <v>0</v>
      </c>
      <c r="W153">
        <v>0</v>
      </c>
      <c r="X153">
        <v>0</v>
      </c>
      <c r="Y153">
        <v>300</v>
      </c>
      <c r="Z153">
        <v>3500</v>
      </c>
      <c r="AA153">
        <v>0</v>
      </c>
      <c r="AB153">
        <v>900</v>
      </c>
      <c r="AC153">
        <v>5737.19</v>
      </c>
      <c r="AD153">
        <v>0</v>
      </c>
      <c r="AE153">
        <v>0</v>
      </c>
      <c r="AF153">
        <v>1450</v>
      </c>
      <c r="AG153">
        <v>0</v>
      </c>
      <c r="AH153">
        <v>0</v>
      </c>
      <c r="AI153">
        <v>0</v>
      </c>
      <c r="AJ153">
        <v>0</v>
      </c>
      <c r="AK153">
        <v>0</v>
      </c>
      <c r="AL153">
        <v>0</v>
      </c>
      <c r="AM153">
        <v>0</v>
      </c>
      <c r="AN153">
        <v>3500</v>
      </c>
      <c r="AO153">
        <v>2540</v>
      </c>
      <c r="AP153">
        <v>240</v>
      </c>
      <c r="AQ153">
        <v>0</v>
      </c>
      <c r="AR153">
        <v>0</v>
      </c>
      <c r="AS153">
        <v>0</v>
      </c>
      <c r="AT153">
        <v>0</v>
      </c>
      <c r="AU153">
        <v>0</v>
      </c>
      <c r="AV153">
        <v>0</v>
      </c>
    </row>
    <row r="154" spans="1:48" x14ac:dyDescent="0.45">
      <c r="A154" t="s">
        <v>10</v>
      </c>
      <c r="B154">
        <v>1</v>
      </c>
      <c r="C154">
        <v>4050</v>
      </c>
      <c r="D154">
        <v>4</v>
      </c>
      <c r="E154" t="s">
        <v>179</v>
      </c>
      <c r="G154">
        <v>0</v>
      </c>
      <c r="H154">
        <v>184.18</v>
      </c>
      <c r="I154">
        <v>87.44</v>
      </c>
      <c r="J154">
        <v>48.84</v>
      </c>
      <c r="K154">
        <v>211.05</v>
      </c>
      <c r="L154">
        <v>1074.03</v>
      </c>
      <c r="M154">
        <v>663.36</v>
      </c>
      <c r="N154">
        <v>328.93</v>
      </c>
      <c r="O154">
        <v>314</v>
      </c>
      <c r="P154">
        <v>986.01</v>
      </c>
      <c r="Q154">
        <v>807.88</v>
      </c>
      <c r="R154">
        <v>841.87</v>
      </c>
      <c r="S154">
        <v>876.73</v>
      </c>
      <c r="T154">
        <v>0</v>
      </c>
      <c r="U154">
        <v>0</v>
      </c>
      <c r="V154">
        <v>385.14</v>
      </c>
      <c r="W154">
        <v>178.46</v>
      </c>
      <c r="X154">
        <v>139.97</v>
      </c>
      <c r="Y154">
        <v>360.71</v>
      </c>
      <c r="Z154">
        <v>1026.6500000000001</v>
      </c>
      <c r="AA154">
        <v>514.4</v>
      </c>
      <c r="AB154">
        <v>179.7</v>
      </c>
      <c r="AC154">
        <v>464.39</v>
      </c>
      <c r="AD154">
        <v>1725.18</v>
      </c>
      <c r="AE154">
        <v>2071.36</v>
      </c>
      <c r="AF154">
        <v>1890.23</v>
      </c>
      <c r="AG154">
        <v>1577.26</v>
      </c>
      <c r="AH154">
        <v>0</v>
      </c>
      <c r="AI154">
        <v>0</v>
      </c>
      <c r="AJ154">
        <v>1344.66</v>
      </c>
      <c r="AK154">
        <v>1066.8900000000001</v>
      </c>
      <c r="AL154">
        <v>542.6</v>
      </c>
      <c r="AM154">
        <v>962.33</v>
      </c>
      <c r="AN154">
        <v>1642.1</v>
      </c>
      <c r="AO154">
        <v>670.6</v>
      </c>
      <c r="AP154">
        <v>666.59</v>
      </c>
      <c r="AQ154">
        <v>0</v>
      </c>
      <c r="AR154">
        <v>0</v>
      </c>
      <c r="AS154">
        <v>0</v>
      </c>
      <c r="AT154">
        <v>0</v>
      </c>
      <c r="AU154">
        <v>0</v>
      </c>
      <c r="AV154">
        <v>0</v>
      </c>
    </row>
    <row r="155" spans="1:48" x14ac:dyDescent="0.45">
      <c r="A155" t="s">
        <v>10</v>
      </c>
      <c r="B155">
        <v>1</v>
      </c>
      <c r="C155">
        <v>4051</v>
      </c>
      <c r="D155">
        <v>4</v>
      </c>
      <c r="E155" t="s">
        <v>180</v>
      </c>
      <c r="G155">
        <v>0</v>
      </c>
      <c r="H155">
        <v>861.82</v>
      </c>
      <c r="I155">
        <v>837.57</v>
      </c>
      <c r="J155">
        <v>1006.39</v>
      </c>
      <c r="K155">
        <v>684.21</v>
      </c>
      <c r="L155">
        <v>683.51</v>
      </c>
      <c r="M155">
        <v>789.26</v>
      </c>
      <c r="N155">
        <v>331.3</v>
      </c>
      <c r="O155">
        <v>1135.2</v>
      </c>
      <c r="P155">
        <v>662.15</v>
      </c>
      <c r="Q155">
        <v>733.1</v>
      </c>
      <c r="R155">
        <v>662.15</v>
      </c>
      <c r="S155">
        <v>780.39</v>
      </c>
      <c r="T155">
        <v>0</v>
      </c>
      <c r="U155">
        <v>0</v>
      </c>
      <c r="V155">
        <v>709.45</v>
      </c>
      <c r="W155">
        <v>733.1</v>
      </c>
      <c r="X155">
        <v>733.1</v>
      </c>
      <c r="Y155">
        <v>685.8</v>
      </c>
      <c r="Z155">
        <v>756.74</v>
      </c>
      <c r="AA155">
        <v>709.45</v>
      </c>
      <c r="AB155">
        <v>331.08</v>
      </c>
      <c r="AC155">
        <v>629.61</v>
      </c>
      <c r="AD155">
        <v>946.49</v>
      </c>
      <c r="AE155">
        <v>825</v>
      </c>
      <c r="AF155">
        <v>1291.32</v>
      </c>
      <c r="AG155">
        <v>1183.7</v>
      </c>
      <c r="AH155">
        <v>0</v>
      </c>
      <c r="AI155">
        <v>0</v>
      </c>
      <c r="AJ155">
        <v>1040.23</v>
      </c>
      <c r="AK155">
        <v>529.73</v>
      </c>
      <c r="AL155">
        <v>132.1</v>
      </c>
      <c r="AM155">
        <v>119.3</v>
      </c>
      <c r="AN155">
        <v>140.61000000000001</v>
      </c>
      <c r="AO155">
        <v>127.84</v>
      </c>
      <c r="AP155">
        <v>123.57</v>
      </c>
      <c r="AQ155">
        <v>0</v>
      </c>
      <c r="AR155">
        <v>0</v>
      </c>
      <c r="AS155">
        <v>0</v>
      </c>
      <c r="AT155">
        <v>0</v>
      </c>
      <c r="AU155">
        <v>0</v>
      </c>
      <c r="AV155">
        <v>0</v>
      </c>
    </row>
    <row r="156" spans="1:48" x14ac:dyDescent="0.45">
      <c r="A156" t="s">
        <v>10</v>
      </c>
      <c r="B156">
        <v>1</v>
      </c>
      <c r="C156">
        <v>4052</v>
      </c>
      <c r="D156">
        <v>4</v>
      </c>
      <c r="E156" t="s">
        <v>181</v>
      </c>
      <c r="G156">
        <v>0</v>
      </c>
      <c r="H156">
        <v>2292.12</v>
      </c>
      <c r="I156">
        <v>2227.8200000000002</v>
      </c>
      <c r="J156">
        <v>2499.14</v>
      </c>
      <c r="K156">
        <v>2253.84</v>
      </c>
      <c r="L156">
        <v>2177.14</v>
      </c>
      <c r="M156">
        <v>2393.89</v>
      </c>
      <c r="N156">
        <v>2243.88</v>
      </c>
      <c r="O156">
        <v>2398.8200000000002</v>
      </c>
      <c r="P156">
        <v>2138.54</v>
      </c>
      <c r="Q156">
        <v>2359.3200000000002</v>
      </c>
      <c r="R156">
        <v>565.22</v>
      </c>
      <c r="S156">
        <v>150.63</v>
      </c>
      <c r="T156">
        <v>0</v>
      </c>
      <c r="U156">
        <v>0</v>
      </c>
      <c r="V156">
        <v>17.52</v>
      </c>
      <c r="W156">
        <v>18.27</v>
      </c>
      <c r="X156">
        <v>17.68</v>
      </c>
      <c r="Y156">
        <v>26.99</v>
      </c>
      <c r="Z156">
        <v>34.729999999999997</v>
      </c>
      <c r="AA156">
        <v>7.5</v>
      </c>
      <c r="AB156">
        <v>7.25</v>
      </c>
      <c r="AC156">
        <v>8.9700000000000006</v>
      </c>
      <c r="AD156">
        <v>5.91</v>
      </c>
      <c r="AE156">
        <v>95.21</v>
      </c>
      <c r="AF156">
        <v>0</v>
      </c>
      <c r="AG156">
        <v>190.63</v>
      </c>
      <c r="AH156">
        <v>0</v>
      </c>
      <c r="AI156">
        <v>0</v>
      </c>
      <c r="AJ156">
        <v>0</v>
      </c>
      <c r="AK156">
        <v>0</v>
      </c>
      <c r="AL156">
        <v>0</v>
      </c>
      <c r="AM156">
        <v>0</v>
      </c>
      <c r="AN156">
        <v>0</v>
      </c>
      <c r="AO156">
        <v>0</v>
      </c>
      <c r="AP156">
        <v>0</v>
      </c>
      <c r="AQ156">
        <v>0</v>
      </c>
      <c r="AR156">
        <v>0</v>
      </c>
      <c r="AS156">
        <v>0</v>
      </c>
      <c r="AT156">
        <v>0</v>
      </c>
      <c r="AU156">
        <v>0</v>
      </c>
      <c r="AV156">
        <v>0</v>
      </c>
    </row>
    <row r="157" spans="1:48" x14ac:dyDescent="0.45">
      <c r="A157" t="s">
        <v>10</v>
      </c>
      <c r="B157">
        <v>1</v>
      </c>
      <c r="C157">
        <v>4055</v>
      </c>
      <c r="D157">
        <v>4</v>
      </c>
      <c r="E157" t="s">
        <v>182</v>
      </c>
      <c r="G157">
        <v>0</v>
      </c>
      <c r="H157">
        <v>0</v>
      </c>
      <c r="I157">
        <v>0</v>
      </c>
      <c r="J157">
        <v>0</v>
      </c>
      <c r="K157">
        <v>0</v>
      </c>
      <c r="L157">
        <v>0</v>
      </c>
      <c r="M157">
        <v>0</v>
      </c>
      <c r="N157">
        <v>0</v>
      </c>
      <c r="O157">
        <v>0</v>
      </c>
      <c r="P157">
        <v>0</v>
      </c>
      <c r="Q157">
        <v>0</v>
      </c>
      <c r="R157">
        <v>0</v>
      </c>
      <c r="S157">
        <v>0</v>
      </c>
      <c r="T157">
        <v>0</v>
      </c>
      <c r="U157">
        <v>0</v>
      </c>
      <c r="V157">
        <v>0</v>
      </c>
      <c r="W157">
        <v>0</v>
      </c>
      <c r="X157">
        <v>0</v>
      </c>
      <c r="Y157">
        <v>0</v>
      </c>
      <c r="Z157">
        <v>0</v>
      </c>
      <c r="AA157">
        <v>0</v>
      </c>
      <c r="AB157">
        <v>0</v>
      </c>
      <c r="AC157">
        <v>0</v>
      </c>
      <c r="AD157">
        <v>0</v>
      </c>
      <c r="AE157">
        <v>0</v>
      </c>
      <c r="AF157">
        <v>0</v>
      </c>
      <c r="AG157">
        <v>0</v>
      </c>
      <c r="AH157">
        <v>0</v>
      </c>
      <c r="AI157">
        <v>0</v>
      </c>
      <c r="AJ157">
        <v>0</v>
      </c>
      <c r="AK157">
        <v>0</v>
      </c>
      <c r="AL157">
        <v>0</v>
      </c>
      <c r="AM157">
        <v>0</v>
      </c>
      <c r="AN157">
        <v>0</v>
      </c>
      <c r="AO157">
        <v>0</v>
      </c>
      <c r="AP157">
        <v>0</v>
      </c>
      <c r="AQ157">
        <v>0</v>
      </c>
      <c r="AR157">
        <v>0</v>
      </c>
      <c r="AS157">
        <v>0</v>
      </c>
      <c r="AT157">
        <v>0</v>
      </c>
      <c r="AU157">
        <v>0</v>
      </c>
      <c r="AV157">
        <v>0</v>
      </c>
    </row>
    <row r="158" spans="1:48" x14ac:dyDescent="0.45">
      <c r="A158" t="s">
        <v>10</v>
      </c>
      <c r="B158">
        <v>1</v>
      </c>
      <c r="C158">
        <v>4060</v>
      </c>
      <c r="D158">
        <v>4</v>
      </c>
      <c r="E158" t="s">
        <v>183</v>
      </c>
      <c r="G158">
        <v>0</v>
      </c>
      <c r="H158">
        <v>0</v>
      </c>
      <c r="I158">
        <v>0</v>
      </c>
      <c r="J158">
        <v>0</v>
      </c>
      <c r="K158">
        <v>0</v>
      </c>
      <c r="L158">
        <v>0</v>
      </c>
      <c r="M158">
        <v>0</v>
      </c>
      <c r="N158">
        <v>0</v>
      </c>
      <c r="O158">
        <v>0</v>
      </c>
      <c r="P158">
        <v>0</v>
      </c>
      <c r="Q158">
        <v>0</v>
      </c>
      <c r="R158">
        <v>0</v>
      </c>
      <c r="S158">
        <v>0</v>
      </c>
      <c r="T158">
        <v>0</v>
      </c>
      <c r="U158">
        <v>0</v>
      </c>
      <c r="V158">
        <v>0</v>
      </c>
      <c r="W158">
        <v>0</v>
      </c>
      <c r="X158">
        <v>0</v>
      </c>
      <c r="Y158">
        <v>0</v>
      </c>
      <c r="Z158">
        <v>0</v>
      </c>
      <c r="AA158">
        <v>0</v>
      </c>
      <c r="AB158">
        <v>0</v>
      </c>
      <c r="AC158">
        <v>0</v>
      </c>
      <c r="AD158">
        <v>0</v>
      </c>
      <c r="AE158">
        <v>0</v>
      </c>
      <c r="AF158">
        <v>0</v>
      </c>
      <c r="AG158">
        <v>0</v>
      </c>
      <c r="AH158">
        <v>0</v>
      </c>
      <c r="AI158">
        <v>0</v>
      </c>
      <c r="AJ158">
        <v>0</v>
      </c>
      <c r="AK158">
        <v>0</v>
      </c>
      <c r="AL158">
        <v>0</v>
      </c>
      <c r="AM158">
        <v>0</v>
      </c>
      <c r="AN158">
        <v>0</v>
      </c>
      <c r="AO158">
        <v>0</v>
      </c>
      <c r="AP158">
        <v>0</v>
      </c>
      <c r="AQ158">
        <v>0</v>
      </c>
      <c r="AR158">
        <v>0</v>
      </c>
      <c r="AS158">
        <v>0</v>
      </c>
      <c r="AT158">
        <v>0</v>
      </c>
      <c r="AU158">
        <v>0</v>
      </c>
      <c r="AV158">
        <v>0</v>
      </c>
    </row>
    <row r="159" spans="1:48" x14ac:dyDescent="0.45">
      <c r="A159" t="s">
        <v>10</v>
      </c>
      <c r="B159">
        <v>1</v>
      </c>
      <c r="C159">
        <v>4065</v>
      </c>
      <c r="D159">
        <v>4</v>
      </c>
      <c r="E159" t="s">
        <v>184</v>
      </c>
      <c r="G159">
        <v>0</v>
      </c>
      <c r="H159">
        <v>0</v>
      </c>
      <c r="I159">
        <v>0</v>
      </c>
      <c r="J159">
        <v>0</v>
      </c>
      <c r="K159">
        <v>0</v>
      </c>
      <c r="L159">
        <v>0</v>
      </c>
      <c r="M159">
        <v>0</v>
      </c>
      <c r="N159">
        <v>0</v>
      </c>
      <c r="O159">
        <v>0</v>
      </c>
      <c r="P159">
        <v>0</v>
      </c>
      <c r="Q159">
        <v>0</v>
      </c>
      <c r="R159">
        <v>0</v>
      </c>
      <c r="S159">
        <v>0</v>
      </c>
      <c r="T159">
        <v>0</v>
      </c>
      <c r="U159">
        <v>0</v>
      </c>
      <c r="V159">
        <v>0</v>
      </c>
      <c r="W159">
        <v>0</v>
      </c>
      <c r="X159">
        <v>0</v>
      </c>
      <c r="Y159">
        <v>0</v>
      </c>
      <c r="Z159">
        <v>0</v>
      </c>
      <c r="AA159">
        <v>0</v>
      </c>
      <c r="AB159">
        <v>0</v>
      </c>
      <c r="AC159">
        <v>0</v>
      </c>
      <c r="AD159">
        <v>0</v>
      </c>
      <c r="AE159">
        <v>0</v>
      </c>
      <c r="AF159">
        <v>0</v>
      </c>
      <c r="AG159">
        <v>0</v>
      </c>
      <c r="AH159">
        <v>0</v>
      </c>
      <c r="AI159">
        <v>0</v>
      </c>
      <c r="AJ159">
        <v>0</v>
      </c>
      <c r="AK159">
        <v>0</v>
      </c>
      <c r="AL159">
        <v>0</v>
      </c>
      <c r="AM159">
        <v>0</v>
      </c>
      <c r="AN159">
        <v>0</v>
      </c>
      <c r="AO159">
        <v>0</v>
      </c>
      <c r="AP159">
        <v>0</v>
      </c>
      <c r="AQ159">
        <v>0</v>
      </c>
      <c r="AR159">
        <v>0</v>
      </c>
      <c r="AS159">
        <v>0</v>
      </c>
      <c r="AT159">
        <v>0</v>
      </c>
      <c r="AU159">
        <v>0</v>
      </c>
      <c r="AV159">
        <v>0</v>
      </c>
    </row>
    <row r="160" spans="1:48" x14ac:dyDescent="0.45">
      <c r="A160" t="s">
        <v>10</v>
      </c>
      <c r="B160">
        <v>1</v>
      </c>
      <c r="C160">
        <v>4070</v>
      </c>
      <c r="D160">
        <v>4</v>
      </c>
      <c r="E160" t="s">
        <v>185</v>
      </c>
      <c r="G160">
        <v>0</v>
      </c>
      <c r="H160">
        <v>-216.73</v>
      </c>
      <c r="I160">
        <v>-436.23</v>
      </c>
      <c r="J160">
        <v>14.11</v>
      </c>
      <c r="K160">
        <v>74976.37</v>
      </c>
      <c r="L160">
        <v>-6670.38</v>
      </c>
      <c r="M160">
        <v>-177.54</v>
      </c>
      <c r="N160">
        <v>-323.05</v>
      </c>
      <c r="O160">
        <v>65152.04</v>
      </c>
      <c r="P160">
        <v>17.05</v>
      </c>
      <c r="Q160">
        <v>-169.83</v>
      </c>
      <c r="R160">
        <v>-1409.79</v>
      </c>
      <c r="S160">
        <v>15982.44</v>
      </c>
      <c r="T160">
        <v>0</v>
      </c>
      <c r="U160">
        <v>0</v>
      </c>
      <c r="V160">
        <v>-237.1</v>
      </c>
      <c r="W160">
        <v>-333.5</v>
      </c>
      <c r="X160">
        <v>-35.15</v>
      </c>
      <c r="Y160">
        <v>87876.89</v>
      </c>
      <c r="Z160">
        <v>-1.1499999999999999</v>
      </c>
      <c r="AA160">
        <v>-306</v>
      </c>
      <c r="AB160">
        <v>32.61</v>
      </c>
      <c r="AC160">
        <v>75874.259999999995</v>
      </c>
      <c r="AD160">
        <v>-51.09</v>
      </c>
      <c r="AE160">
        <v>-367.76</v>
      </c>
      <c r="AF160">
        <v>-544.49</v>
      </c>
      <c r="AG160">
        <v>18591.66</v>
      </c>
      <c r="AH160">
        <v>0</v>
      </c>
      <c r="AI160">
        <v>0</v>
      </c>
      <c r="AJ160">
        <v>-17.309999999999999</v>
      </c>
      <c r="AK160">
        <v>-556.53</v>
      </c>
      <c r="AL160">
        <v>-8.82</v>
      </c>
      <c r="AM160">
        <v>88592.46</v>
      </c>
      <c r="AN160">
        <v>-55.26</v>
      </c>
      <c r="AO160">
        <v>-468.24</v>
      </c>
      <c r="AP160">
        <v>-133.32</v>
      </c>
      <c r="AQ160">
        <v>0</v>
      </c>
      <c r="AR160">
        <v>0</v>
      </c>
      <c r="AS160">
        <v>0</v>
      </c>
      <c r="AT160">
        <v>0</v>
      </c>
      <c r="AU160">
        <v>0</v>
      </c>
      <c r="AV160">
        <v>0</v>
      </c>
    </row>
    <row r="161" spans="1:48" x14ac:dyDescent="0.45">
      <c r="A161" t="s">
        <v>10</v>
      </c>
      <c r="B161">
        <v>1</v>
      </c>
      <c r="C161">
        <v>4080</v>
      </c>
      <c r="D161">
        <v>4</v>
      </c>
      <c r="E161" t="s">
        <v>186</v>
      </c>
      <c r="G161">
        <v>0</v>
      </c>
      <c r="H161">
        <v>0</v>
      </c>
      <c r="I161">
        <v>0</v>
      </c>
      <c r="J161">
        <v>0</v>
      </c>
      <c r="K161">
        <v>63000</v>
      </c>
      <c r="L161">
        <v>0</v>
      </c>
      <c r="M161">
        <v>0</v>
      </c>
      <c r="N161">
        <v>0</v>
      </c>
      <c r="O161">
        <v>0</v>
      </c>
      <c r="P161">
        <v>0</v>
      </c>
      <c r="Q161">
        <v>0</v>
      </c>
      <c r="R161">
        <v>0</v>
      </c>
      <c r="S161">
        <v>0</v>
      </c>
      <c r="T161">
        <v>0</v>
      </c>
      <c r="U161">
        <v>0</v>
      </c>
      <c r="V161">
        <v>0</v>
      </c>
      <c r="W161">
        <v>0</v>
      </c>
      <c r="X161">
        <v>0</v>
      </c>
      <c r="Y161">
        <v>0</v>
      </c>
      <c r="Z161">
        <v>0</v>
      </c>
      <c r="AA161">
        <v>0</v>
      </c>
      <c r="AB161">
        <v>0</v>
      </c>
      <c r="AC161">
        <v>0</v>
      </c>
      <c r="AD161">
        <v>0</v>
      </c>
      <c r="AE161">
        <v>0</v>
      </c>
      <c r="AF161">
        <v>0</v>
      </c>
      <c r="AG161">
        <v>0</v>
      </c>
      <c r="AH161">
        <v>0</v>
      </c>
      <c r="AI161">
        <v>0</v>
      </c>
      <c r="AJ161">
        <v>0</v>
      </c>
      <c r="AK161">
        <v>0</v>
      </c>
      <c r="AL161">
        <v>0</v>
      </c>
      <c r="AM161">
        <v>0</v>
      </c>
      <c r="AN161">
        <v>0</v>
      </c>
      <c r="AO161">
        <v>0</v>
      </c>
      <c r="AP161">
        <v>50000</v>
      </c>
      <c r="AQ161">
        <v>0</v>
      </c>
      <c r="AR161">
        <v>0</v>
      </c>
      <c r="AS161">
        <v>0</v>
      </c>
      <c r="AT161">
        <v>0</v>
      </c>
      <c r="AU161">
        <v>0</v>
      </c>
      <c r="AV161">
        <v>0</v>
      </c>
    </row>
    <row r="162" spans="1:48" x14ac:dyDescent="0.45">
      <c r="A162" t="s">
        <v>10</v>
      </c>
      <c r="B162">
        <v>1</v>
      </c>
      <c r="C162">
        <v>4090</v>
      </c>
      <c r="D162">
        <v>4</v>
      </c>
      <c r="E162" t="s">
        <v>187</v>
      </c>
      <c r="G162">
        <v>0</v>
      </c>
      <c r="H162">
        <v>0</v>
      </c>
      <c r="I162">
        <v>0</v>
      </c>
      <c r="J162">
        <v>0</v>
      </c>
      <c r="K162">
        <v>0</v>
      </c>
      <c r="L162">
        <v>0</v>
      </c>
      <c r="M162">
        <v>0</v>
      </c>
      <c r="N162">
        <v>0</v>
      </c>
      <c r="O162">
        <v>0</v>
      </c>
      <c r="P162">
        <v>0</v>
      </c>
      <c r="Q162">
        <v>0</v>
      </c>
      <c r="R162">
        <v>0</v>
      </c>
      <c r="S162">
        <v>0</v>
      </c>
      <c r="T162">
        <v>0</v>
      </c>
      <c r="U162">
        <v>0</v>
      </c>
      <c r="V162">
        <v>0</v>
      </c>
      <c r="W162">
        <v>0</v>
      </c>
      <c r="X162">
        <v>0</v>
      </c>
      <c r="Y162">
        <v>0</v>
      </c>
      <c r="Z162">
        <v>0</v>
      </c>
      <c r="AA162">
        <v>13810.22</v>
      </c>
      <c r="AB162">
        <v>0</v>
      </c>
      <c r="AC162">
        <v>0</v>
      </c>
      <c r="AD162">
        <v>0</v>
      </c>
      <c r="AE162">
        <v>0</v>
      </c>
      <c r="AF162">
        <v>0</v>
      </c>
      <c r="AG162">
        <v>10589.78</v>
      </c>
      <c r="AH162">
        <v>0</v>
      </c>
      <c r="AI162">
        <v>0</v>
      </c>
      <c r="AJ162">
        <v>0</v>
      </c>
      <c r="AK162">
        <v>0</v>
      </c>
      <c r="AL162">
        <v>0</v>
      </c>
      <c r="AM162">
        <v>0</v>
      </c>
      <c r="AN162">
        <v>0</v>
      </c>
      <c r="AO162">
        <v>0</v>
      </c>
      <c r="AP162">
        <v>0</v>
      </c>
      <c r="AQ162">
        <v>0</v>
      </c>
      <c r="AR162">
        <v>0</v>
      </c>
      <c r="AS162">
        <v>0</v>
      </c>
      <c r="AT162">
        <v>0</v>
      </c>
      <c r="AU162">
        <v>0</v>
      </c>
      <c r="AV162">
        <v>0</v>
      </c>
    </row>
    <row r="163" spans="1:48" x14ac:dyDescent="0.45">
      <c r="A163" t="s">
        <v>10</v>
      </c>
      <c r="B163">
        <v>1</v>
      </c>
      <c r="C163">
        <v>4091</v>
      </c>
      <c r="D163">
        <v>4</v>
      </c>
      <c r="E163" t="s">
        <v>188</v>
      </c>
      <c r="G163">
        <v>0</v>
      </c>
      <c r="H163">
        <v>0</v>
      </c>
      <c r="I163">
        <v>0</v>
      </c>
      <c r="J163">
        <v>0</v>
      </c>
      <c r="K163">
        <v>0</v>
      </c>
      <c r="L163">
        <v>0</v>
      </c>
      <c r="M163">
        <v>0</v>
      </c>
      <c r="N163">
        <v>0</v>
      </c>
      <c r="O163">
        <v>0</v>
      </c>
      <c r="P163">
        <v>0</v>
      </c>
      <c r="Q163">
        <v>0</v>
      </c>
      <c r="R163">
        <v>0</v>
      </c>
      <c r="S163">
        <v>0</v>
      </c>
      <c r="T163">
        <v>0</v>
      </c>
      <c r="U163">
        <v>0</v>
      </c>
      <c r="V163">
        <v>0</v>
      </c>
      <c r="W163">
        <v>0</v>
      </c>
      <c r="X163">
        <v>0</v>
      </c>
      <c r="Y163">
        <v>0</v>
      </c>
      <c r="Z163">
        <v>0</v>
      </c>
      <c r="AA163">
        <v>0</v>
      </c>
      <c r="AB163">
        <v>0</v>
      </c>
      <c r="AC163">
        <v>0</v>
      </c>
      <c r="AD163">
        <v>0</v>
      </c>
      <c r="AE163">
        <v>0</v>
      </c>
      <c r="AF163">
        <v>0</v>
      </c>
      <c r="AG163">
        <v>0</v>
      </c>
      <c r="AH163">
        <v>0</v>
      </c>
      <c r="AI163">
        <v>0</v>
      </c>
      <c r="AJ163">
        <v>0</v>
      </c>
      <c r="AK163">
        <v>8840</v>
      </c>
      <c r="AL163">
        <v>0</v>
      </c>
      <c r="AM163">
        <v>0</v>
      </c>
      <c r="AN163">
        <v>0</v>
      </c>
      <c r="AO163">
        <v>0</v>
      </c>
      <c r="AP163">
        <v>0</v>
      </c>
      <c r="AQ163">
        <v>0</v>
      </c>
      <c r="AR163">
        <v>0</v>
      </c>
      <c r="AS163">
        <v>0</v>
      </c>
      <c r="AT163">
        <v>0</v>
      </c>
      <c r="AU163">
        <v>0</v>
      </c>
      <c r="AV163">
        <v>0</v>
      </c>
    </row>
    <row r="164" spans="1:48" x14ac:dyDescent="0.45">
      <c r="A164" t="s">
        <v>10</v>
      </c>
      <c r="B164">
        <v>1</v>
      </c>
      <c r="C164">
        <v>4500</v>
      </c>
      <c r="D164">
        <v>4</v>
      </c>
      <c r="E164" t="s">
        <v>189</v>
      </c>
      <c r="G164">
        <v>0</v>
      </c>
      <c r="H164">
        <v>7500</v>
      </c>
      <c r="I164">
        <v>7500</v>
      </c>
      <c r="J164">
        <v>7500</v>
      </c>
      <c r="K164">
        <v>7500</v>
      </c>
      <c r="L164">
        <v>7500</v>
      </c>
      <c r="M164">
        <v>7500</v>
      </c>
      <c r="N164">
        <v>7500</v>
      </c>
      <c r="O164">
        <v>7500</v>
      </c>
      <c r="P164">
        <v>7500</v>
      </c>
      <c r="Q164">
        <v>0</v>
      </c>
      <c r="R164">
        <v>0</v>
      </c>
      <c r="S164">
        <v>-67500</v>
      </c>
      <c r="T164">
        <v>0</v>
      </c>
      <c r="U164">
        <v>0</v>
      </c>
      <c r="V164">
        <v>4009.5</v>
      </c>
      <c r="W164">
        <v>0</v>
      </c>
      <c r="X164">
        <v>0</v>
      </c>
      <c r="Y164">
        <v>0</v>
      </c>
      <c r="Z164">
        <v>22500.39</v>
      </c>
      <c r="AA164">
        <v>0</v>
      </c>
      <c r="AB164">
        <v>0</v>
      </c>
      <c r="AC164">
        <v>0</v>
      </c>
      <c r="AD164">
        <v>0</v>
      </c>
      <c r="AE164">
        <v>0</v>
      </c>
      <c r="AF164">
        <v>0</v>
      </c>
      <c r="AG164">
        <v>-26509.89</v>
      </c>
      <c r="AH164">
        <v>0</v>
      </c>
      <c r="AI164">
        <v>0</v>
      </c>
      <c r="AJ164">
        <v>0</v>
      </c>
      <c r="AK164">
        <v>0</v>
      </c>
      <c r="AL164">
        <v>0</v>
      </c>
      <c r="AM164">
        <v>0</v>
      </c>
      <c r="AN164">
        <v>0</v>
      </c>
      <c r="AO164">
        <v>0</v>
      </c>
      <c r="AP164">
        <v>0</v>
      </c>
      <c r="AQ164">
        <v>0</v>
      </c>
      <c r="AR164">
        <v>0</v>
      </c>
      <c r="AS164">
        <v>0</v>
      </c>
      <c r="AT164">
        <v>0</v>
      </c>
      <c r="AU164">
        <v>0</v>
      </c>
      <c r="AV164">
        <v>0</v>
      </c>
    </row>
    <row r="165" spans="1:48" x14ac:dyDescent="0.45">
      <c r="A165" t="s">
        <v>10</v>
      </c>
      <c r="B165">
        <v>1</v>
      </c>
      <c r="C165">
        <v>4980</v>
      </c>
      <c r="D165">
        <v>4</v>
      </c>
      <c r="E165" t="s">
        <v>190</v>
      </c>
      <c r="G165">
        <v>0</v>
      </c>
      <c r="H165">
        <v>0</v>
      </c>
      <c r="I165">
        <v>0</v>
      </c>
      <c r="J165">
        <v>0</v>
      </c>
      <c r="K165">
        <v>0</v>
      </c>
      <c r="L165">
        <v>0</v>
      </c>
      <c r="M165">
        <v>0</v>
      </c>
      <c r="N165">
        <v>0</v>
      </c>
      <c r="O165">
        <v>0</v>
      </c>
      <c r="P165">
        <v>0</v>
      </c>
      <c r="Q165">
        <v>0</v>
      </c>
      <c r="R165">
        <v>0</v>
      </c>
      <c r="S165">
        <v>0</v>
      </c>
      <c r="T165">
        <v>0</v>
      </c>
      <c r="U165">
        <v>0</v>
      </c>
      <c r="V165">
        <v>0</v>
      </c>
      <c r="W165">
        <v>0</v>
      </c>
      <c r="X165">
        <v>0</v>
      </c>
      <c r="Y165">
        <v>0</v>
      </c>
      <c r="Z165">
        <v>0</v>
      </c>
      <c r="AA165">
        <v>0</v>
      </c>
      <c r="AB165">
        <v>0</v>
      </c>
      <c r="AC165">
        <v>0</v>
      </c>
      <c r="AD165">
        <v>0</v>
      </c>
      <c r="AE165">
        <v>0</v>
      </c>
      <c r="AF165">
        <v>0</v>
      </c>
      <c r="AG165">
        <v>0</v>
      </c>
      <c r="AH165">
        <v>0</v>
      </c>
      <c r="AI165">
        <v>0</v>
      </c>
      <c r="AJ165">
        <v>0</v>
      </c>
      <c r="AK165">
        <v>0</v>
      </c>
      <c r="AL165">
        <v>0</v>
      </c>
      <c r="AM165">
        <v>0</v>
      </c>
      <c r="AN165">
        <v>0</v>
      </c>
      <c r="AO165">
        <v>0</v>
      </c>
      <c r="AP165">
        <v>0</v>
      </c>
      <c r="AQ165">
        <v>0</v>
      </c>
      <c r="AR165">
        <v>0</v>
      </c>
      <c r="AS165">
        <v>0</v>
      </c>
      <c r="AT165">
        <v>0</v>
      </c>
      <c r="AU165">
        <v>0</v>
      </c>
      <c r="AV165">
        <v>0</v>
      </c>
    </row>
    <row r="166" spans="1:48" x14ac:dyDescent="0.45">
      <c r="A166" t="s">
        <v>10</v>
      </c>
      <c r="B166">
        <v>1</v>
      </c>
      <c r="C166">
        <v>4981</v>
      </c>
      <c r="D166">
        <v>4</v>
      </c>
      <c r="E166" t="s">
        <v>191</v>
      </c>
      <c r="G166">
        <v>0</v>
      </c>
      <c r="H166">
        <v>0</v>
      </c>
      <c r="I166">
        <v>0</v>
      </c>
      <c r="J166">
        <v>0</v>
      </c>
      <c r="K166">
        <v>0</v>
      </c>
      <c r="L166">
        <v>0</v>
      </c>
      <c r="M166">
        <v>0</v>
      </c>
      <c r="N166">
        <v>0</v>
      </c>
      <c r="O166">
        <v>0</v>
      </c>
      <c r="P166">
        <v>0</v>
      </c>
      <c r="Q166">
        <v>0</v>
      </c>
      <c r="R166">
        <v>0</v>
      </c>
      <c r="S166">
        <v>0</v>
      </c>
      <c r="T166">
        <v>0</v>
      </c>
      <c r="U166">
        <v>0</v>
      </c>
      <c r="V166">
        <v>0</v>
      </c>
      <c r="W166">
        <v>0</v>
      </c>
      <c r="X166">
        <v>0</v>
      </c>
      <c r="Y166">
        <v>0</v>
      </c>
      <c r="Z166">
        <v>0</v>
      </c>
      <c r="AA166">
        <v>0</v>
      </c>
      <c r="AB166">
        <v>0</v>
      </c>
      <c r="AC166">
        <v>0</v>
      </c>
      <c r="AD166">
        <v>0</v>
      </c>
      <c r="AE166">
        <v>0</v>
      </c>
      <c r="AF166">
        <v>0</v>
      </c>
      <c r="AG166">
        <v>0</v>
      </c>
      <c r="AH166">
        <v>0</v>
      </c>
      <c r="AI166">
        <v>0</v>
      </c>
      <c r="AJ166">
        <v>0</v>
      </c>
      <c r="AK166">
        <v>0</v>
      </c>
      <c r="AL166">
        <v>0</v>
      </c>
      <c r="AM166">
        <v>0</v>
      </c>
      <c r="AN166">
        <v>0</v>
      </c>
      <c r="AO166">
        <v>0</v>
      </c>
      <c r="AP166">
        <v>0</v>
      </c>
      <c r="AQ166">
        <v>0</v>
      </c>
      <c r="AR166">
        <v>0</v>
      </c>
      <c r="AS166">
        <v>0</v>
      </c>
      <c r="AT166">
        <v>0</v>
      </c>
      <c r="AU166">
        <v>0</v>
      </c>
      <c r="AV166">
        <v>0</v>
      </c>
    </row>
    <row r="167" spans="1:48" x14ac:dyDescent="0.45">
      <c r="A167" t="s">
        <v>10</v>
      </c>
      <c r="B167">
        <v>1</v>
      </c>
      <c r="C167">
        <v>4985</v>
      </c>
      <c r="D167">
        <v>4</v>
      </c>
      <c r="E167" t="s">
        <v>192</v>
      </c>
      <c r="G167">
        <v>0</v>
      </c>
      <c r="H167">
        <v>23226.31</v>
      </c>
      <c r="I167">
        <v>70282.47</v>
      </c>
      <c r="J167">
        <v>43012.65</v>
      </c>
      <c r="K167">
        <v>61122.2</v>
      </c>
      <c r="L167">
        <v>29977.5</v>
      </c>
      <c r="M167">
        <v>-31387.87</v>
      </c>
      <c r="N167">
        <v>61352.21</v>
      </c>
      <c r="O167">
        <v>15201.88</v>
      </c>
      <c r="P167">
        <v>45825.22</v>
      </c>
      <c r="Q167">
        <v>50663.32</v>
      </c>
      <c r="R167">
        <v>10289.48</v>
      </c>
      <c r="S167">
        <v>34585.730000000003</v>
      </c>
      <c r="T167">
        <v>0</v>
      </c>
      <c r="U167">
        <v>0</v>
      </c>
      <c r="V167">
        <v>4818.71</v>
      </c>
      <c r="W167">
        <v>-160048.26</v>
      </c>
      <c r="X167">
        <v>169389.85</v>
      </c>
      <c r="Y167">
        <v>21532.48</v>
      </c>
      <c r="Z167">
        <v>38782.300000000003</v>
      </c>
      <c r="AA167">
        <v>16033.04</v>
      </c>
      <c r="AB167">
        <v>79008.33</v>
      </c>
      <c r="AC167">
        <v>-5640.98</v>
      </c>
      <c r="AD167">
        <v>-38881.800000000003</v>
      </c>
      <c r="AE167">
        <v>31002.61</v>
      </c>
      <c r="AF167">
        <v>-8729.16</v>
      </c>
      <c r="AG167">
        <v>-2760.8</v>
      </c>
      <c r="AH167">
        <v>0</v>
      </c>
      <c r="AI167">
        <v>0</v>
      </c>
      <c r="AJ167">
        <v>18045.54</v>
      </c>
      <c r="AK167">
        <v>27731.48</v>
      </c>
      <c r="AL167">
        <v>-39705.980000000003</v>
      </c>
      <c r="AM167">
        <v>64334.58</v>
      </c>
      <c r="AN167">
        <v>-160129.54</v>
      </c>
      <c r="AO167">
        <v>-24500.92</v>
      </c>
      <c r="AP167">
        <v>0</v>
      </c>
      <c r="AQ167">
        <v>0</v>
      </c>
      <c r="AR167">
        <v>0</v>
      </c>
      <c r="AS167">
        <v>0</v>
      </c>
      <c r="AT167">
        <v>0</v>
      </c>
      <c r="AU167">
        <v>0</v>
      </c>
      <c r="AV167">
        <v>0</v>
      </c>
    </row>
    <row r="168" spans="1:48" x14ac:dyDescent="0.45">
      <c r="A168" t="s">
        <v>10</v>
      </c>
      <c r="B168">
        <v>1</v>
      </c>
      <c r="C168">
        <v>4986</v>
      </c>
      <c r="D168">
        <v>4</v>
      </c>
      <c r="E168" t="s">
        <v>193</v>
      </c>
      <c r="G168">
        <v>0</v>
      </c>
      <c r="H168">
        <v>0</v>
      </c>
      <c r="I168">
        <v>0</v>
      </c>
      <c r="J168">
        <v>0</v>
      </c>
      <c r="K168">
        <v>0</v>
      </c>
      <c r="L168">
        <v>0</v>
      </c>
      <c r="M168">
        <v>0</v>
      </c>
      <c r="N168">
        <v>0</v>
      </c>
      <c r="O168">
        <v>0</v>
      </c>
      <c r="P168">
        <v>0</v>
      </c>
      <c r="Q168">
        <v>0</v>
      </c>
      <c r="R168">
        <v>0</v>
      </c>
      <c r="S168">
        <v>13576</v>
      </c>
      <c r="T168">
        <v>0</v>
      </c>
      <c r="U168">
        <v>0</v>
      </c>
      <c r="V168">
        <v>-17555</v>
      </c>
      <c r="W168">
        <v>-54348</v>
      </c>
      <c r="X168">
        <v>16757</v>
      </c>
      <c r="Y168">
        <v>10696</v>
      </c>
      <c r="Z168">
        <v>71035</v>
      </c>
      <c r="AA168">
        <v>4491</v>
      </c>
      <c r="AB168">
        <v>2938</v>
      </c>
      <c r="AC168">
        <v>-28055</v>
      </c>
      <c r="AD168">
        <v>-19955</v>
      </c>
      <c r="AE168">
        <v>2833</v>
      </c>
      <c r="AF168">
        <v>9071</v>
      </c>
      <c r="AG168">
        <v>39412</v>
      </c>
      <c r="AH168">
        <v>0</v>
      </c>
      <c r="AI168">
        <v>0</v>
      </c>
      <c r="AJ168">
        <v>41520</v>
      </c>
      <c r="AK168">
        <v>12740</v>
      </c>
      <c r="AL168">
        <v>20883</v>
      </c>
      <c r="AM168">
        <v>-38217</v>
      </c>
      <c r="AN168">
        <v>-74451</v>
      </c>
      <c r="AO168">
        <v>55108</v>
      </c>
      <c r="AP168">
        <v>-55297</v>
      </c>
      <c r="AQ168">
        <v>0</v>
      </c>
      <c r="AR168">
        <v>0</v>
      </c>
      <c r="AS168">
        <v>0</v>
      </c>
      <c r="AT168">
        <v>0</v>
      </c>
      <c r="AU168">
        <v>0</v>
      </c>
      <c r="AV168">
        <v>0</v>
      </c>
    </row>
    <row r="169" spans="1:48" x14ac:dyDescent="0.45">
      <c r="A169" t="s">
        <v>10</v>
      </c>
      <c r="B169">
        <v>1</v>
      </c>
      <c r="C169">
        <v>4999</v>
      </c>
      <c r="D169">
        <v>4</v>
      </c>
      <c r="E169" t="s">
        <v>194</v>
      </c>
      <c r="G169">
        <v>0</v>
      </c>
      <c r="H169">
        <v>2500</v>
      </c>
      <c r="I169">
        <v>0</v>
      </c>
      <c r="J169">
        <v>0</v>
      </c>
      <c r="K169">
        <v>0</v>
      </c>
      <c r="L169">
        <v>0</v>
      </c>
      <c r="M169">
        <v>0</v>
      </c>
      <c r="N169">
        <v>0</v>
      </c>
      <c r="O169">
        <v>0</v>
      </c>
      <c r="P169">
        <v>17751.810000000001</v>
      </c>
      <c r="Q169">
        <v>0</v>
      </c>
      <c r="R169">
        <v>16250</v>
      </c>
      <c r="S169">
        <v>33568.370000000003</v>
      </c>
      <c r="T169">
        <v>0</v>
      </c>
      <c r="U169">
        <v>0</v>
      </c>
      <c r="V169">
        <v>0</v>
      </c>
      <c r="W169">
        <v>0</v>
      </c>
      <c r="X169">
        <v>0</v>
      </c>
      <c r="Y169">
        <v>0</v>
      </c>
      <c r="Z169">
        <v>0</v>
      </c>
      <c r="AA169">
        <v>841.8</v>
      </c>
      <c r="AB169">
        <v>841.8</v>
      </c>
      <c r="AC169">
        <v>0</v>
      </c>
      <c r="AD169">
        <v>5428.08</v>
      </c>
      <c r="AE169">
        <v>0</v>
      </c>
      <c r="AF169">
        <v>3832.16</v>
      </c>
      <c r="AG169">
        <v>0</v>
      </c>
      <c r="AH169">
        <v>0</v>
      </c>
      <c r="AI169">
        <v>0</v>
      </c>
      <c r="AJ169">
        <v>0</v>
      </c>
      <c r="AK169">
        <v>13500</v>
      </c>
      <c r="AL169">
        <v>0</v>
      </c>
      <c r="AM169">
        <v>0</v>
      </c>
      <c r="AN169">
        <v>8250</v>
      </c>
      <c r="AO169">
        <v>0</v>
      </c>
      <c r="AP169">
        <v>0</v>
      </c>
      <c r="AQ169">
        <v>0</v>
      </c>
      <c r="AR169">
        <v>0</v>
      </c>
      <c r="AS169">
        <v>0</v>
      </c>
      <c r="AT169">
        <v>0</v>
      </c>
      <c r="AU169">
        <v>0</v>
      </c>
      <c r="AV169">
        <v>0</v>
      </c>
    </row>
    <row r="170" spans="1:48" x14ac:dyDescent="0.45">
      <c r="A170" t="s">
        <v>10</v>
      </c>
      <c r="B170">
        <v>1</v>
      </c>
      <c r="C170">
        <v>5000</v>
      </c>
      <c r="D170">
        <v>4</v>
      </c>
      <c r="G170">
        <v>0</v>
      </c>
      <c r="H170">
        <v>0</v>
      </c>
      <c r="I170">
        <v>0</v>
      </c>
      <c r="J170">
        <v>0</v>
      </c>
      <c r="K170">
        <v>0</v>
      </c>
      <c r="L170">
        <v>0</v>
      </c>
      <c r="M170">
        <v>0</v>
      </c>
      <c r="N170">
        <v>0</v>
      </c>
      <c r="O170">
        <v>0</v>
      </c>
      <c r="P170">
        <v>0</v>
      </c>
      <c r="Q170">
        <v>0</v>
      </c>
      <c r="R170">
        <v>0</v>
      </c>
      <c r="S170">
        <v>0</v>
      </c>
      <c r="T170">
        <v>0</v>
      </c>
      <c r="U170">
        <v>0</v>
      </c>
      <c r="V170">
        <v>0</v>
      </c>
      <c r="W170">
        <v>0</v>
      </c>
      <c r="X170">
        <v>0</v>
      </c>
      <c r="Y170">
        <v>0</v>
      </c>
      <c r="Z170">
        <v>0</v>
      </c>
      <c r="AA170">
        <v>0</v>
      </c>
      <c r="AB170">
        <v>0</v>
      </c>
      <c r="AC170">
        <v>0</v>
      </c>
      <c r="AD170">
        <v>0</v>
      </c>
      <c r="AE170">
        <v>0</v>
      </c>
      <c r="AF170">
        <v>0</v>
      </c>
      <c r="AG170">
        <v>0</v>
      </c>
      <c r="AH170">
        <v>0</v>
      </c>
      <c r="AI170">
        <v>0</v>
      </c>
      <c r="AJ170">
        <v>0</v>
      </c>
      <c r="AK170">
        <v>0</v>
      </c>
      <c r="AL170">
        <v>0</v>
      </c>
      <c r="AM170">
        <v>0</v>
      </c>
      <c r="AN170">
        <v>0</v>
      </c>
      <c r="AO170">
        <v>0</v>
      </c>
      <c r="AP170">
        <v>0</v>
      </c>
      <c r="AQ170">
        <v>0</v>
      </c>
      <c r="AR170">
        <v>0</v>
      </c>
      <c r="AS170">
        <v>0</v>
      </c>
      <c r="AT170">
        <v>0</v>
      </c>
      <c r="AU170">
        <v>0</v>
      </c>
      <c r="AV170">
        <v>0</v>
      </c>
    </row>
    <row r="171" spans="1:48" x14ac:dyDescent="0.45">
      <c r="A171" t="s">
        <v>10</v>
      </c>
      <c r="B171">
        <v>1</v>
      </c>
      <c r="C171">
        <v>5001</v>
      </c>
      <c r="D171">
        <v>5</v>
      </c>
      <c r="E171" t="s">
        <v>195</v>
      </c>
      <c r="G171">
        <v>0</v>
      </c>
      <c r="H171">
        <v>17566.939999999999</v>
      </c>
      <c r="I171">
        <v>17314.080000000002</v>
      </c>
      <c r="J171">
        <v>18963.04</v>
      </c>
      <c r="K171">
        <v>18138.560000000001</v>
      </c>
      <c r="L171">
        <v>17314.080000000002</v>
      </c>
      <c r="M171">
        <v>18348.37</v>
      </c>
      <c r="N171">
        <v>16724.599999999999</v>
      </c>
      <c r="O171">
        <v>18009.73</v>
      </c>
      <c r="P171">
        <v>16489.599999999999</v>
      </c>
      <c r="Q171">
        <v>18963.04</v>
      </c>
      <c r="R171">
        <v>16684.599999999999</v>
      </c>
      <c r="S171">
        <v>57058.26</v>
      </c>
      <c r="T171">
        <v>0</v>
      </c>
      <c r="U171">
        <v>0</v>
      </c>
      <c r="V171">
        <v>18320.02</v>
      </c>
      <c r="W171">
        <v>17487.29</v>
      </c>
      <c r="X171">
        <v>19152.740000000002</v>
      </c>
      <c r="Y171">
        <v>17487.29</v>
      </c>
      <c r="Z171">
        <v>18320.02</v>
      </c>
      <c r="AA171">
        <v>18263.43</v>
      </c>
      <c r="AB171">
        <v>16342.29</v>
      </c>
      <c r="AC171">
        <v>19872.740000000002</v>
      </c>
      <c r="AD171">
        <v>16834.560000000001</v>
      </c>
      <c r="AE171">
        <v>18320.02</v>
      </c>
      <c r="AF171">
        <v>17487.29</v>
      </c>
      <c r="AG171">
        <v>98363.57</v>
      </c>
      <c r="AH171">
        <v>0</v>
      </c>
      <c r="AI171">
        <v>0</v>
      </c>
      <c r="AJ171">
        <v>20758.93</v>
      </c>
      <c r="AK171">
        <v>22283.37</v>
      </c>
      <c r="AL171">
        <v>24113.94</v>
      </c>
      <c r="AM171">
        <v>20968.64</v>
      </c>
      <c r="AN171">
        <v>24113.94</v>
      </c>
      <c r="AO171">
        <v>23091.33</v>
      </c>
      <c r="AP171">
        <v>22017.07</v>
      </c>
      <c r="AQ171">
        <v>4193.7299999999996</v>
      </c>
      <c r="AR171">
        <v>0</v>
      </c>
      <c r="AS171">
        <v>0</v>
      </c>
      <c r="AT171">
        <v>0</v>
      </c>
      <c r="AU171">
        <v>0</v>
      </c>
      <c r="AV171">
        <v>0</v>
      </c>
    </row>
    <row r="172" spans="1:48" x14ac:dyDescent="0.45">
      <c r="A172" t="s">
        <v>10</v>
      </c>
      <c r="B172">
        <v>1</v>
      </c>
      <c r="C172">
        <v>5002</v>
      </c>
      <c r="D172">
        <v>5</v>
      </c>
      <c r="E172" t="s">
        <v>196</v>
      </c>
      <c r="G172">
        <v>0</v>
      </c>
      <c r="H172">
        <v>1929.47</v>
      </c>
      <c r="I172">
        <v>1896.89</v>
      </c>
      <c r="J172">
        <v>2077.54</v>
      </c>
      <c r="K172">
        <v>1987.22</v>
      </c>
      <c r="L172">
        <v>1896.89</v>
      </c>
      <c r="M172">
        <v>2252.7199999999998</v>
      </c>
      <c r="N172">
        <v>1654.2</v>
      </c>
      <c r="O172">
        <v>1974.1</v>
      </c>
      <c r="P172">
        <v>1738.44</v>
      </c>
      <c r="Q172">
        <v>2019.82</v>
      </c>
      <c r="R172">
        <v>1686.57</v>
      </c>
      <c r="S172">
        <v>6434.47</v>
      </c>
      <c r="T172">
        <v>0</v>
      </c>
      <c r="U172">
        <v>0</v>
      </c>
      <c r="V172">
        <v>1556.81</v>
      </c>
      <c r="W172">
        <v>1835.57</v>
      </c>
      <c r="X172">
        <v>2010.38</v>
      </c>
      <c r="Y172">
        <v>1852.41</v>
      </c>
      <c r="Z172">
        <v>1863.75</v>
      </c>
      <c r="AA172">
        <v>2051.39</v>
      </c>
      <c r="AB172">
        <v>1698.76</v>
      </c>
      <c r="AC172">
        <v>2139.04</v>
      </c>
      <c r="AD172">
        <v>1815.68</v>
      </c>
      <c r="AE172">
        <v>1974.63</v>
      </c>
      <c r="AF172">
        <v>1878.32</v>
      </c>
      <c r="AG172">
        <v>12488.76</v>
      </c>
      <c r="AH172">
        <v>0</v>
      </c>
      <c r="AI172">
        <v>0</v>
      </c>
      <c r="AJ172">
        <v>2484.2399999999998</v>
      </c>
      <c r="AK172">
        <v>3494.91</v>
      </c>
      <c r="AL172">
        <v>2612.06</v>
      </c>
      <c r="AM172">
        <v>2291.44</v>
      </c>
      <c r="AN172">
        <v>2647.84</v>
      </c>
      <c r="AO172">
        <v>2520.58</v>
      </c>
      <c r="AP172">
        <v>2409.48</v>
      </c>
      <c r="AQ172">
        <v>460.6</v>
      </c>
      <c r="AR172">
        <v>0</v>
      </c>
      <c r="AS172">
        <v>0</v>
      </c>
      <c r="AT172">
        <v>0</v>
      </c>
      <c r="AU172">
        <v>0</v>
      </c>
      <c r="AV172">
        <v>0</v>
      </c>
    </row>
    <row r="173" spans="1:48" x14ac:dyDescent="0.45">
      <c r="A173" t="s">
        <v>10</v>
      </c>
      <c r="B173">
        <v>1</v>
      </c>
      <c r="C173">
        <v>5003</v>
      </c>
      <c r="D173">
        <v>5</v>
      </c>
      <c r="E173" t="s">
        <v>197</v>
      </c>
      <c r="G173">
        <v>0</v>
      </c>
      <c r="H173">
        <v>0</v>
      </c>
      <c r="I173">
        <v>0</v>
      </c>
      <c r="J173">
        <v>0</v>
      </c>
      <c r="K173">
        <v>0</v>
      </c>
      <c r="L173">
        <v>0</v>
      </c>
      <c r="M173">
        <v>0</v>
      </c>
      <c r="N173">
        <v>0</v>
      </c>
      <c r="O173">
        <v>0</v>
      </c>
      <c r="P173">
        <v>0</v>
      </c>
      <c r="Q173">
        <v>0</v>
      </c>
      <c r="R173">
        <v>0</v>
      </c>
      <c r="S173">
        <v>0</v>
      </c>
      <c r="T173">
        <v>0</v>
      </c>
      <c r="U173">
        <v>0</v>
      </c>
      <c r="V173">
        <v>0</v>
      </c>
      <c r="W173">
        <v>0</v>
      </c>
      <c r="X173">
        <v>0</v>
      </c>
      <c r="Y173">
        <v>0</v>
      </c>
      <c r="Z173">
        <v>0</v>
      </c>
      <c r="AA173">
        <v>0</v>
      </c>
      <c r="AB173">
        <v>0</v>
      </c>
      <c r="AC173">
        <v>0</v>
      </c>
      <c r="AD173">
        <v>0</v>
      </c>
      <c r="AE173">
        <v>0</v>
      </c>
      <c r="AF173">
        <v>0</v>
      </c>
      <c r="AG173">
        <v>0</v>
      </c>
      <c r="AH173">
        <v>0</v>
      </c>
      <c r="AI173">
        <v>0</v>
      </c>
      <c r="AJ173">
        <v>0</v>
      </c>
      <c r="AK173">
        <v>0</v>
      </c>
      <c r="AL173">
        <v>0</v>
      </c>
      <c r="AM173">
        <v>0</v>
      </c>
      <c r="AN173">
        <v>0</v>
      </c>
      <c r="AO173">
        <v>0</v>
      </c>
      <c r="AP173">
        <v>0</v>
      </c>
      <c r="AQ173">
        <v>0</v>
      </c>
      <c r="AR173">
        <v>0</v>
      </c>
      <c r="AS173">
        <v>0</v>
      </c>
      <c r="AT173">
        <v>0</v>
      </c>
      <c r="AU173">
        <v>0</v>
      </c>
      <c r="AV173">
        <v>0</v>
      </c>
    </row>
    <row r="174" spans="1:48" x14ac:dyDescent="0.45">
      <c r="A174" t="s">
        <v>10</v>
      </c>
      <c r="B174">
        <v>1</v>
      </c>
      <c r="C174">
        <v>5004</v>
      </c>
      <c r="D174">
        <v>5</v>
      </c>
      <c r="E174" t="s">
        <v>197</v>
      </c>
      <c r="G174">
        <v>0</v>
      </c>
      <c r="H174">
        <v>0</v>
      </c>
      <c r="I174">
        <v>0</v>
      </c>
      <c r="J174">
        <v>0</v>
      </c>
      <c r="K174">
        <v>0</v>
      </c>
      <c r="L174">
        <v>0</v>
      </c>
      <c r="M174">
        <v>0</v>
      </c>
      <c r="N174">
        <v>0</v>
      </c>
      <c r="O174">
        <v>0</v>
      </c>
      <c r="P174">
        <v>0</v>
      </c>
      <c r="Q174">
        <v>0</v>
      </c>
      <c r="R174">
        <v>0</v>
      </c>
      <c r="S174">
        <v>0</v>
      </c>
      <c r="T174">
        <v>0</v>
      </c>
      <c r="U174">
        <v>0</v>
      </c>
      <c r="V174">
        <v>0</v>
      </c>
      <c r="W174">
        <v>0</v>
      </c>
      <c r="X174">
        <v>0</v>
      </c>
      <c r="Y174">
        <v>0</v>
      </c>
      <c r="Z174">
        <v>0</v>
      </c>
      <c r="AA174">
        <v>0</v>
      </c>
      <c r="AB174">
        <v>0</v>
      </c>
      <c r="AC174">
        <v>0</v>
      </c>
      <c r="AD174">
        <v>0</v>
      </c>
      <c r="AE174">
        <v>0</v>
      </c>
      <c r="AF174">
        <v>0</v>
      </c>
      <c r="AG174">
        <v>0</v>
      </c>
      <c r="AH174">
        <v>0</v>
      </c>
      <c r="AI174">
        <v>0</v>
      </c>
      <c r="AJ174">
        <v>0</v>
      </c>
      <c r="AK174">
        <v>0</v>
      </c>
      <c r="AL174">
        <v>0</v>
      </c>
      <c r="AM174">
        <v>0</v>
      </c>
      <c r="AN174">
        <v>0</v>
      </c>
      <c r="AO174">
        <v>0</v>
      </c>
      <c r="AP174">
        <v>0</v>
      </c>
      <c r="AQ174">
        <v>0</v>
      </c>
      <c r="AR174">
        <v>0</v>
      </c>
      <c r="AS174">
        <v>0</v>
      </c>
      <c r="AT174">
        <v>0</v>
      </c>
      <c r="AU174">
        <v>0</v>
      </c>
      <c r="AV174">
        <v>0</v>
      </c>
    </row>
    <row r="175" spans="1:48" x14ac:dyDescent="0.45">
      <c r="A175" t="s">
        <v>10</v>
      </c>
      <c r="B175">
        <v>1</v>
      </c>
      <c r="C175">
        <v>5005</v>
      </c>
      <c r="D175">
        <v>5</v>
      </c>
      <c r="E175" t="s">
        <v>197</v>
      </c>
      <c r="G175">
        <v>0</v>
      </c>
      <c r="H175">
        <v>0</v>
      </c>
      <c r="I175">
        <v>0</v>
      </c>
      <c r="J175">
        <v>0</v>
      </c>
      <c r="K175">
        <v>0</v>
      </c>
      <c r="L175">
        <v>0</v>
      </c>
      <c r="M175">
        <v>0</v>
      </c>
      <c r="N175">
        <v>0</v>
      </c>
      <c r="O175">
        <v>0</v>
      </c>
      <c r="P175">
        <v>0</v>
      </c>
      <c r="Q175">
        <v>0</v>
      </c>
      <c r="R175">
        <v>0</v>
      </c>
      <c r="S175">
        <v>0</v>
      </c>
      <c r="T175">
        <v>0</v>
      </c>
      <c r="U175">
        <v>0</v>
      </c>
      <c r="V175">
        <v>0</v>
      </c>
      <c r="W175">
        <v>0</v>
      </c>
      <c r="X175">
        <v>0</v>
      </c>
      <c r="Y175">
        <v>0</v>
      </c>
      <c r="Z175">
        <v>0</v>
      </c>
      <c r="AA175">
        <v>0</v>
      </c>
      <c r="AB175">
        <v>0</v>
      </c>
      <c r="AC175">
        <v>0</v>
      </c>
      <c r="AD175">
        <v>0</v>
      </c>
      <c r="AE175">
        <v>0</v>
      </c>
      <c r="AF175">
        <v>0</v>
      </c>
      <c r="AG175">
        <v>0</v>
      </c>
      <c r="AH175">
        <v>0</v>
      </c>
      <c r="AI175">
        <v>0</v>
      </c>
      <c r="AJ175">
        <v>0</v>
      </c>
      <c r="AK175">
        <v>0</v>
      </c>
      <c r="AL175">
        <v>0</v>
      </c>
      <c r="AM175">
        <v>0</v>
      </c>
      <c r="AN175">
        <v>0</v>
      </c>
      <c r="AO175">
        <v>0</v>
      </c>
      <c r="AP175">
        <v>0</v>
      </c>
      <c r="AQ175">
        <v>0</v>
      </c>
      <c r="AR175">
        <v>0</v>
      </c>
      <c r="AS175">
        <v>0</v>
      </c>
      <c r="AT175">
        <v>0</v>
      </c>
      <c r="AU175">
        <v>0</v>
      </c>
      <c r="AV175">
        <v>0</v>
      </c>
    </row>
    <row r="176" spans="1:48" x14ac:dyDescent="0.45">
      <c r="A176" t="s">
        <v>10</v>
      </c>
      <c r="B176">
        <v>1</v>
      </c>
      <c r="C176">
        <v>5006</v>
      </c>
      <c r="D176">
        <v>5</v>
      </c>
      <c r="E176" t="s">
        <v>198</v>
      </c>
      <c r="G176">
        <v>0</v>
      </c>
      <c r="H176">
        <v>0</v>
      </c>
      <c r="I176">
        <v>0</v>
      </c>
      <c r="J176">
        <v>0</v>
      </c>
      <c r="K176">
        <v>0</v>
      </c>
      <c r="L176">
        <v>0</v>
      </c>
      <c r="M176">
        <v>0</v>
      </c>
      <c r="N176">
        <v>0</v>
      </c>
      <c r="O176">
        <v>0</v>
      </c>
      <c r="P176">
        <v>0</v>
      </c>
      <c r="Q176">
        <v>0</v>
      </c>
      <c r="R176">
        <v>0</v>
      </c>
      <c r="S176">
        <v>0</v>
      </c>
      <c r="T176">
        <v>0</v>
      </c>
      <c r="U176">
        <v>0</v>
      </c>
      <c r="V176">
        <v>0</v>
      </c>
      <c r="W176">
        <v>0</v>
      </c>
      <c r="X176">
        <v>0</v>
      </c>
      <c r="Y176">
        <v>0</v>
      </c>
      <c r="Z176">
        <v>0</v>
      </c>
      <c r="AA176">
        <v>0</v>
      </c>
      <c r="AB176">
        <v>0</v>
      </c>
      <c r="AC176">
        <v>0</v>
      </c>
      <c r="AD176">
        <v>0</v>
      </c>
      <c r="AE176">
        <v>0</v>
      </c>
      <c r="AF176">
        <v>0</v>
      </c>
      <c r="AG176">
        <v>15855.02</v>
      </c>
      <c r="AH176">
        <v>0</v>
      </c>
      <c r="AI176">
        <v>0</v>
      </c>
      <c r="AJ176">
        <v>0</v>
      </c>
      <c r="AK176">
        <v>0</v>
      </c>
      <c r="AL176">
        <v>0</v>
      </c>
      <c r="AM176">
        <v>0</v>
      </c>
      <c r="AN176">
        <v>0</v>
      </c>
      <c r="AO176">
        <v>0</v>
      </c>
      <c r="AP176">
        <v>0</v>
      </c>
      <c r="AQ176">
        <v>0</v>
      </c>
      <c r="AR176">
        <v>0</v>
      </c>
      <c r="AS176">
        <v>0</v>
      </c>
      <c r="AT176">
        <v>0</v>
      </c>
      <c r="AU176">
        <v>0</v>
      </c>
      <c r="AV176">
        <v>0</v>
      </c>
    </row>
    <row r="177" spans="1:48" x14ac:dyDescent="0.45">
      <c r="A177" t="s">
        <v>10</v>
      </c>
      <c r="B177">
        <v>1</v>
      </c>
      <c r="C177">
        <v>5010</v>
      </c>
      <c r="D177">
        <v>5</v>
      </c>
      <c r="E177" t="s">
        <v>199</v>
      </c>
      <c r="G177">
        <v>0</v>
      </c>
      <c r="H177">
        <v>73.66</v>
      </c>
      <c r="I177">
        <v>13</v>
      </c>
      <c r="J177">
        <v>0</v>
      </c>
      <c r="K177">
        <v>0</v>
      </c>
      <c r="L177">
        <v>0</v>
      </c>
      <c r="M177">
        <v>37.71</v>
      </c>
      <c r="N177">
        <v>0</v>
      </c>
      <c r="O177">
        <v>0</v>
      </c>
      <c r="P177">
        <v>0</v>
      </c>
      <c r="Q177">
        <v>0</v>
      </c>
      <c r="R177">
        <v>0</v>
      </c>
      <c r="S177">
        <v>433.6</v>
      </c>
      <c r="T177">
        <v>0</v>
      </c>
      <c r="U177">
        <v>0</v>
      </c>
      <c r="V177">
        <v>0</v>
      </c>
      <c r="W177">
        <v>0</v>
      </c>
      <c r="X177">
        <v>0</v>
      </c>
      <c r="Y177">
        <v>0</v>
      </c>
      <c r="Z177">
        <v>193.5</v>
      </c>
      <c r="AA177">
        <v>0</v>
      </c>
      <c r="AB177">
        <v>0</v>
      </c>
      <c r="AC177">
        <v>0</v>
      </c>
      <c r="AD177">
        <v>0</v>
      </c>
      <c r="AE177">
        <v>0</v>
      </c>
      <c r="AF177">
        <v>185.8</v>
      </c>
      <c r="AG177">
        <v>0</v>
      </c>
      <c r="AH177">
        <v>0</v>
      </c>
      <c r="AI177">
        <v>0</v>
      </c>
      <c r="AJ177">
        <v>0</v>
      </c>
      <c r="AK177">
        <v>0</v>
      </c>
      <c r="AL177">
        <v>17.39</v>
      </c>
      <c r="AM177">
        <v>0</v>
      </c>
      <c r="AN177">
        <v>0</v>
      </c>
      <c r="AO177">
        <v>57.73</v>
      </c>
      <c r="AP177">
        <v>0</v>
      </c>
      <c r="AQ177">
        <v>0</v>
      </c>
      <c r="AR177">
        <v>0</v>
      </c>
      <c r="AS177">
        <v>0</v>
      </c>
      <c r="AT177">
        <v>0</v>
      </c>
      <c r="AU177">
        <v>0</v>
      </c>
      <c r="AV177">
        <v>0</v>
      </c>
    </row>
    <row r="178" spans="1:48" x14ac:dyDescent="0.45">
      <c r="A178" t="s">
        <v>10</v>
      </c>
      <c r="B178">
        <v>1</v>
      </c>
      <c r="C178">
        <v>5011</v>
      </c>
      <c r="D178">
        <v>5</v>
      </c>
      <c r="E178" t="s">
        <v>200</v>
      </c>
      <c r="G178">
        <v>0</v>
      </c>
      <c r="H178">
        <v>22</v>
      </c>
      <c r="I178">
        <v>0</v>
      </c>
      <c r="J178">
        <v>0</v>
      </c>
      <c r="K178">
        <v>134.83000000000001</v>
      </c>
      <c r="L178">
        <v>77.25</v>
      </c>
      <c r="M178">
        <v>7.26</v>
      </c>
      <c r="N178">
        <v>29.75</v>
      </c>
      <c r="O178">
        <v>43.62</v>
      </c>
      <c r="P178">
        <v>0</v>
      </c>
      <c r="Q178">
        <v>131.54</v>
      </c>
      <c r="R178">
        <v>59.18</v>
      </c>
      <c r="S178">
        <v>90.75</v>
      </c>
      <c r="T178">
        <v>0</v>
      </c>
      <c r="U178">
        <v>0</v>
      </c>
      <c r="V178">
        <v>0</v>
      </c>
      <c r="W178">
        <v>68.180000000000007</v>
      </c>
      <c r="X178">
        <v>20.07</v>
      </c>
      <c r="Y178">
        <v>62.8</v>
      </c>
      <c r="Z178">
        <v>27.5</v>
      </c>
      <c r="AA178">
        <v>13.95</v>
      </c>
      <c r="AB178">
        <v>0</v>
      </c>
      <c r="AC178">
        <v>63.98</v>
      </c>
      <c r="AD178">
        <v>77.73</v>
      </c>
      <c r="AE178">
        <v>16.96</v>
      </c>
      <c r="AF178">
        <v>23.38</v>
      </c>
      <c r="AG178">
        <v>230.28</v>
      </c>
      <c r="AH178">
        <v>0</v>
      </c>
      <c r="AI178">
        <v>0</v>
      </c>
      <c r="AJ178">
        <v>0</v>
      </c>
      <c r="AK178">
        <v>0</v>
      </c>
      <c r="AL178">
        <v>6</v>
      </c>
      <c r="AM178">
        <v>0</v>
      </c>
      <c r="AN178">
        <v>72.430000000000007</v>
      </c>
      <c r="AO178">
        <v>77.8</v>
      </c>
      <c r="AP178">
        <v>0</v>
      </c>
      <c r="AQ178">
        <v>0</v>
      </c>
      <c r="AR178">
        <v>0</v>
      </c>
      <c r="AS178">
        <v>0</v>
      </c>
      <c r="AT178">
        <v>0</v>
      </c>
      <c r="AU178">
        <v>0</v>
      </c>
      <c r="AV178">
        <v>0</v>
      </c>
    </row>
    <row r="179" spans="1:48" x14ac:dyDescent="0.45">
      <c r="A179" t="s">
        <v>10</v>
      </c>
      <c r="B179">
        <v>1</v>
      </c>
      <c r="C179">
        <v>5012</v>
      </c>
      <c r="D179">
        <v>5</v>
      </c>
      <c r="E179" t="s">
        <v>201</v>
      </c>
      <c r="G179">
        <v>0</v>
      </c>
      <c r="H179">
        <v>0</v>
      </c>
      <c r="I179">
        <v>0</v>
      </c>
      <c r="J179">
        <v>0</v>
      </c>
      <c r="K179">
        <v>0</v>
      </c>
      <c r="L179">
        <v>0</v>
      </c>
      <c r="M179">
        <v>0</v>
      </c>
      <c r="N179">
        <v>0</v>
      </c>
      <c r="O179">
        <v>0</v>
      </c>
      <c r="P179">
        <v>0</v>
      </c>
      <c r="Q179">
        <v>0</v>
      </c>
      <c r="R179">
        <v>0</v>
      </c>
      <c r="S179">
        <v>0</v>
      </c>
      <c r="T179">
        <v>0</v>
      </c>
      <c r="U179">
        <v>0</v>
      </c>
      <c r="V179">
        <v>0</v>
      </c>
      <c r="W179">
        <v>0</v>
      </c>
      <c r="X179">
        <v>0</v>
      </c>
      <c r="Y179">
        <v>0</v>
      </c>
      <c r="Z179">
        <v>0</v>
      </c>
      <c r="AA179">
        <v>0</v>
      </c>
      <c r="AB179">
        <v>0</v>
      </c>
      <c r="AC179">
        <v>0</v>
      </c>
      <c r="AD179">
        <v>0</v>
      </c>
      <c r="AE179">
        <v>0</v>
      </c>
      <c r="AF179">
        <v>0</v>
      </c>
      <c r="AG179">
        <v>0</v>
      </c>
      <c r="AH179">
        <v>0</v>
      </c>
      <c r="AI179">
        <v>0</v>
      </c>
      <c r="AJ179">
        <v>0</v>
      </c>
      <c r="AK179">
        <v>0</v>
      </c>
      <c r="AL179">
        <v>0</v>
      </c>
      <c r="AM179">
        <v>0</v>
      </c>
      <c r="AN179">
        <v>0</v>
      </c>
      <c r="AO179">
        <v>0</v>
      </c>
      <c r="AP179">
        <v>0</v>
      </c>
      <c r="AQ179">
        <v>0</v>
      </c>
      <c r="AR179">
        <v>0</v>
      </c>
      <c r="AS179">
        <v>0</v>
      </c>
      <c r="AT179">
        <v>0</v>
      </c>
      <c r="AU179">
        <v>0</v>
      </c>
      <c r="AV179">
        <v>0</v>
      </c>
    </row>
    <row r="180" spans="1:48" x14ac:dyDescent="0.45">
      <c r="A180" t="s">
        <v>10</v>
      </c>
      <c r="B180">
        <v>1</v>
      </c>
      <c r="C180">
        <v>5013</v>
      </c>
      <c r="D180">
        <v>5</v>
      </c>
      <c r="E180" t="s">
        <v>202</v>
      </c>
      <c r="G180">
        <v>0</v>
      </c>
      <c r="H180">
        <v>0</v>
      </c>
      <c r="I180">
        <v>0</v>
      </c>
      <c r="J180">
        <v>74.239999999999995</v>
      </c>
      <c r="K180">
        <v>20.36</v>
      </c>
      <c r="L180">
        <v>23.43</v>
      </c>
      <c r="M180">
        <v>23.8</v>
      </c>
      <c r="N180">
        <v>0</v>
      </c>
      <c r="O180">
        <v>42.49</v>
      </c>
      <c r="P180">
        <v>0</v>
      </c>
      <c r="Q180">
        <v>94.76</v>
      </c>
      <c r="R180">
        <v>0</v>
      </c>
      <c r="S180">
        <v>42.92</v>
      </c>
      <c r="T180">
        <v>0</v>
      </c>
      <c r="U180">
        <v>0</v>
      </c>
      <c r="V180">
        <v>0</v>
      </c>
      <c r="W180">
        <v>0</v>
      </c>
      <c r="X180">
        <v>0</v>
      </c>
      <c r="Y180">
        <v>0</v>
      </c>
      <c r="Z180">
        <v>86.84</v>
      </c>
      <c r="AA180">
        <v>-57.48</v>
      </c>
      <c r="AB180">
        <v>0</v>
      </c>
      <c r="AC180">
        <v>18.850000000000001</v>
      </c>
      <c r="AD180">
        <v>5.59</v>
      </c>
      <c r="AE180">
        <v>171.8</v>
      </c>
      <c r="AF180">
        <v>54.87</v>
      </c>
      <c r="AG180">
        <v>121.18</v>
      </c>
      <c r="AH180">
        <v>0</v>
      </c>
      <c r="AI180">
        <v>0</v>
      </c>
      <c r="AJ180">
        <v>0</v>
      </c>
      <c r="AK180">
        <v>0</v>
      </c>
      <c r="AL180">
        <v>79.91</v>
      </c>
      <c r="AM180">
        <v>0</v>
      </c>
      <c r="AN180">
        <v>10</v>
      </c>
      <c r="AO180">
        <v>42.14</v>
      </c>
      <c r="AP180">
        <v>0</v>
      </c>
      <c r="AQ180">
        <v>0</v>
      </c>
      <c r="AR180">
        <v>0</v>
      </c>
      <c r="AS180">
        <v>0</v>
      </c>
      <c r="AT180">
        <v>0</v>
      </c>
      <c r="AU180">
        <v>0</v>
      </c>
      <c r="AV180">
        <v>0</v>
      </c>
    </row>
    <row r="181" spans="1:48" x14ac:dyDescent="0.45">
      <c r="A181" t="s">
        <v>10</v>
      </c>
      <c r="B181">
        <v>1</v>
      </c>
      <c r="C181">
        <v>5014</v>
      </c>
      <c r="D181">
        <v>5</v>
      </c>
      <c r="E181" t="s">
        <v>203</v>
      </c>
      <c r="G181">
        <v>0</v>
      </c>
      <c r="H181">
        <v>0</v>
      </c>
      <c r="I181">
        <v>33.36</v>
      </c>
      <c r="J181">
        <v>0</v>
      </c>
      <c r="K181">
        <v>69.72</v>
      </c>
      <c r="L181">
        <v>12.6</v>
      </c>
      <c r="M181">
        <v>72.03</v>
      </c>
      <c r="N181">
        <v>19.489999999999998</v>
      </c>
      <c r="O181">
        <v>89.64</v>
      </c>
      <c r="P181">
        <v>0</v>
      </c>
      <c r="Q181">
        <v>110.86</v>
      </c>
      <c r="R181">
        <v>0</v>
      </c>
      <c r="S181">
        <v>490.27</v>
      </c>
      <c r="T181">
        <v>0</v>
      </c>
      <c r="U181">
        <v>0</v>
      </c>
      <c r="V181">
        <v>0</v>
      </c>
      <c r="W181">
        <v>0</v>
      </c>
      <c r="X181">
        <v>0</v>
      </c>
      <c r="Y181">
        <v>40.090000000000003</v>
      </c>
      <c r="Z181">
        <v>35.380000000000003</v>
      </c>
      <c r="AA181">
        <v>0</v>
      </c>
      <c r="AB181">
        <v>93.55</v>
      </c>
      <c r="AC181">
        <v>0</v>
      </c>
      <c r="AD181">
        <v>0</v>
      </c>
      <c r="AE181">
        <v>0</v>
      </c>
      <c r="AF181">
        <v>0</v>
      </c>
      <c r="AG181">
        <v>1049.72</v>
      </c>
      <c r="AH181">
        <v>0</v>
      </c>
      <c r="AI181">
        <v>0</v>
      </c>
      <c r="AJ181">
        <v>0</v>
      </c>
      <c r="AK181">
        <v>0</v>
      </c>
      <c r="AL181">
        <v>0</v>
      </c>
      <c r="AM181">
        <v>0</v>
      </c>
      <c r="AN181">
        <v>0</v>
      </c>
      <c r="AO181">
        <v>0</v>
      </c>
      <c r="AP181">
        <v>0</v>
      </c>
      <c r="AQ181">
        <v>0</v>
      </c>
      <c r="AR181">
        <v>0</v>
      </c>
      <c r="AS181">
        <v>0</v>
      </c>
      <c r="AT181">
        <v>0</v>
      </c>
      <c r="AU181">
        <v>0</v>
      </c>
      <c r="AV181">
        <v>0</v>
      </c>
    </row>
    <row r="182" spans="1:48" x14ac:dyDescent="0.45">
      <c r="A182" t="s">
        <v>10</v>
      </c>
      <c r="B182">
        <v>1</v>
      </c>
      <c r="C182">
        <v>5015</v>
      </c>
      <c r="D182">
        <v>5</v>
      </c>
      <c r="E182" t="s">
        <v>204</v>
      </c>
      <c r="G182">
        <v>0</v>
      </c>
      <c r="H182">
        <v>0</v>
      </c>
      <c r="I182">
        <v>0</v>
      </c>
      <c r="J182">
        <v>0</v>
      </c>
      <c r="K182">
        <v>0</v>
      </c>
      <c r="L182">
        <v>0</v>
      </c>
      <c r="M182">
        <v>0</v>
      </c>
      <c r="N182">
        <v>0</v>
      </c>
      <c r="O182">
        <v>0</v>
      </c>
      <c r="P182">
        <v>0</v>
      </c>
      <c r="Q182">
        <v>0</v>
      </c>
      <c r="R182">
        <v>0</v>
      </c>
      <c r="S182">
        <v>0</v>
      </c>
      <c r="T182">
        <v>0</v>
      </c>
      <c r="U182">
        <v>0</v>
      </c>
      <c r="V182">
        <v>0</v>
      </c>
      <c r="W182">
        <v>0</v>
      </c>
      <c r="X182">
        <v>0</v>
      </c>
      <c r="Y182">
        <v>0</v>
      </c>
      <c r="Z182">
        <v>0</v>
      </c>
      <c r="AA182">
        <v>0</v>
      </c>
      <c r="AB182">
        <v>0</v>
      </c>
      <c r="AC182">
        <v>0</v>
      </c>
      <c r="AD182">
        <v>0</v>
      </c>
      <c r="AE182">
        <v>0</v>
      </c>
      <c r="AF182">
        <v>0</v>
      </c>
      <c r="AG182">
        <v>0</v>
      </c>
      <c r="AH182">
        <v>0</v>
      </c>
      <c r="AI182">
        <v>0</v>
      </c>
      <c r="AJ182">
        <v>0</v>
      </c>
      <c r="AK182">
        <v>0</v>
      </c>
      <c r="AL182">
        <v>0</v>
      </c>
      <c r="AM182">
        <v>0</v>
      </c>
      <c r="AN182">
        <v>0</v>
      </c>
      <c r="AO182">
        <v>0</v>
      </c>
      <c r="AP182">
        <v>0</v>
      </c>
      <c r="AQ182">
        <v>0</v>
      </c>
      <c r="AR182">
        <v>0</v>
      </c>
      <c r="AS182">
        <v>0</v>
      </c>
      <c r="AT182">
        <v>0</v>
      </c>
      <c r="AU182">
        <v>0</v>
      </c>
      <c r="AV182">
        <v>0</v>
      </c>
    </row>
    <row r="183" spans="1:48" x14ac:dyDescent="0.45">
      <c r="A183" t="s">
        <v>10</v>
      </c>
      <c r="B183">
        <v>1</v>
      </c>
      <c r="C183">
        <v>5016</v>
      </c>
      <c r="D183">
        <v>5</v>
      </c>
      <c r="E183" t="s">
        <v>204</v>
      </c>
      <c r="G183">
        <v>0</v>
      </c>
      <c r="H183">
        <v>0</v>
      </c>
      <c r="I183">
        <v>0</v>
      </c>
      <c r="J183">
        <v>0</v>
      </c>
      <c r="K183">
        <v>0</v>
      </c>
      <c r="L183">
        <v>0</v>
      </c>
      <c r="M183">
        <v>0</v>
      </c>
      <c r="N183">
        <v>0</v>
      </c>
      <c r="O183">
        <v>0</v>
      </c>
      <c r="P183">
        <v>0</v>
      </c>
      <c r="Q183">
        <v>0</v>
      </c>
      <c r="R183">
        <v>0</v>
      </c>
      <c r="S183">
        <v>0</v>
      </c>
      <c r="T183">
        <v>0</v>
      </c>
      <c r="U183">
        <v>0</v>
      </c>
      <c r="V183">
        <v>0</v>
      </c>
      <c r="W183">
        <v>0</v>
      </c>
      <c r="X183">
        <v>0</v>
      </c>
      <c r="Y183">
        <v>0</v>
      </c>
      <c r="Z183">
        <v>0</v>
      </c>
      <c r="AA183">
        <v>0</v>
      </c>
      <c r="AB183">
        <v>0</v>
      </c>
      <c r="AC183">
        <v>0</v>
      </c>
      <c r="AD183">
        <v>0</v>
      </c>
      <c r="AE183">
        <v>0</v>
      </c>
      <c r="AF183">
        <v>0</v>
      </c>
      <c r="AG183">
        <v>0</v>
      </c>
      <c r="AH183">
        <v>0</v>
      </c>
      <c r="AI183">
        <v>0</v>
      </c>
      <c r="AJ183">
        <v>0</v>
      </c>
      <c r="AK183">
        <v>0</v>
      </c>
      <c r="AL183">
        <v>0</v>
      </c>
      <c r="AM183">
        <v>0</v>
      </c>
      <c r="AN183">
        <v>0</v>
      </c>
      <c r="AO183">
        <v>0</v>
      </c>
      <c r="AP183">
        <v>0</v>
      </c>
      <c r="AQ183">
        <v>0</v>
      </c>
      <c r="AR183">
        <v>0</v>
      </c>
      <c r="AS183">
        <v>0</v>
      </c>
      <c r="AT183">
        <v>0</v>
      </c>
      <c r="AU183">
        <v>0</v>
      </c>
      <c r="AV183">
        <v>0</v>
      </c>
    </row>
    <row r="184" spans="1:48" x14ac:dyDescent="0.45">
      <c r="A184" t="s">
        <v>10</v>
      </c>
      <c r="B184">
        <v>1</v>
      </c>
      <c r="C184">
        <v>5017</v>
      </c>
      <c r="D184">
        <v>5</v>
      </c>
      <c r="E184" t="s">
        <v>205</v>
      </c>
      <c r="G184">
        <v>0</v>
      </c>
      <c r="H184">
        <v>0</v>
      </c>
      <c r="I184">
        <v>0</v>
      </c>
      <c r="J184">
        <v>0</v>
      </c>
      <c r="K184">
        <v>0</v>
      </c>
      <c r="L184">
        <v>0</v>
      </c>
      <c r="M184">
        <v>0</v>
      </c>
      <c r="N184">
        <v>0</v>
      </c>
      <c r="O184">
        <v>0</v>
      </c>
      <c r="P184">
        <v>0</v>
      </c>
      <c r="Q184">
        <v>0</v>
      </c>
      <c r="R184">
        <v>0</v>
      </c>
      <c r="S184">
        <v>0</v>
      </c>
      <c r="T184">
        <v>0</v>
      </c>
      <c r="U184">
        <v>0</v>
      </c>
      <c r="V184">
        <v>0</v>
      </c>
      <c r="W184">
        <v>0</v>
      </c>
      <c r="X184">
        <v>0</v>
      </c>
      <c r="Y184">
        <v>0</v>
      </c>
      <c r="Z184">
        <v>0</v>
      </c>
      <c r="AA184">
        <v>0</v>
      </c>
      <c r="AB184">
        <v>0</v>
      </c>
      <c r="AC184">
        <v>0</v>
      </c>
      <c r="AD184">
        <v>0</v>
      </c>
      <c r="AE184">
        <v>0</v>
      </c>
      <c r="AF184">
        <v>0</v>
      </c>
      <c r="AG184">
        <v>0</v>
      </c>
      <c r="AH184">
        <v>0</v>
      </c>
      <c r="AI184">
        <v>0</v>
      </c>
      <c r="AJ184">
        <v>0</v>
      </c>
      <c r="AK184">
        <v>0</v>
      </c>
      <c r="AL184">
        <v>0</v>
      </c>
      <c r="AM184">
        <v>0</v>
      </c>
      <c r="AN184">
        <v>0</v>
      </c>
      <c r="AO184">
        <v>0</v>
      </c>
      <c r="AP184">
        <v>0</v>
      </c>
      <c r="AQ184">
        <v>0</v>
      </c>
      <c r="AR184">
        <v>0</v>
      </c>
      <c r="AS184">
        <v>0</v>
      </c>
      <c r="AT184">
        <v>0</v>
      </c>
      <c r="AU184">
        <v>0</v>
      </c>
      <c r="AV184">
        <v>0</v>
      </c>
    </row>
    <row r="185" spans="1:48" x14ac:dyDescent="0.45">
      <c r="A185" t="s">
        <v>10</v>
      </c>
      <c r="B185">
        <v>1</v>
      </c>
      <c r="C185">
        <v>5018</v>
      </c>
      <c r="D185">
        <v>5</v>
      </c>
      <c r="E185" t="s">
        <v>204</v>
      </c>
      <c r="G185">
        <v>0</v>
      </c>
      <c r="H185">
        <v>0</v>
      </c>
      <c r="I185">
        <v>0</v>
      </c>
      <c r="J185">
        <v>0</v>
      </c>
      <c r="K185">
        <v>0</v>
      </c>
      <c r="L185">
        <v>0</v>
      </c>
      <c r="M185">
        <v>0</v>
      </c>
      <c r="N185">
        <v>0</v>
      </c>
      <c r="O185">
        <v>0</v>
      </c>
      <c r="P185">
        <v>0</v>
      </c>
      <c r="Q185">
        <v>0</v>
      </c>
      <c r="R185">
        <v>0</v>
      </c>
      <c r="S185">
        <v>0</v>
      </c>
      <c r="T185">
        <v>0</v>
      </c>
      <c r="U185">
        <v>0</v>
      </c>
      <c r="V185">
        <v>0</v>
      </c>
      <c r="W185">
        <v>0</v>
      </c>
      <c r="X185">
        <v>0</v>
      </c>
      <c r="Y185">
        <v>0</v>
      </c>
      <c r="Z185">
        <v>0</v>
      </c>
      <c r="AA185">
        <v>0</v>
      </c>
      <c r="AB185">
        <v>0</v>
      </c>
      <c r="AC185">
        <v>0</v>
      </c>
      <c r="AD185">
        <v>0</v>
      </c>
      <c r="AE185">
        <v>0</v>
      </c>
      <c r="AF185">
        <v>0</v>
      </c>
      <c r="AG185">
        <v>0</v>
      </c>
      <c r="AH185">
        <v>0</v>
      </c>
      <c r="AI185">
        <v>0</v>
      </c>
      <c r="AJ185">
        <v>0</v>
      </c>
      <c r="AK185">
        <v>0</v>
      </c>
      <c r="AL185">
        <v>0</v>
      </c>
      <c r="AM185">
        <v>0</v>
      </c>
      <c r="AN185">
        <v>0</v>
      </c>
      <c r="AO185">
        <v>0</v>
      </c>
      <c r="AP185">
        <v>0</v>
      </c>
      <c r="AQ185">
        <v>0</v>
      </c>
      <c r="AR185">
        <v>0</v>
      </c>
      <c r="AS185">
        <v>0</v>
      </c>
      <c r="AT185">
        <v>0</v>
      </c>
      <c r="AU185">
        <v>0</v>
      </c>
      <c r="AV185">
        <v>0</v>
      </c>
    </row>
    <row r="186" spans="1:48" x14ac:dyDescent="0.45">
      <c r="A186" t="s">
        <v>10</v>
      </c>
      <c r="B186">
        <v>1</v>
      </c>
      <c r="C186">
        <v>5019</v>
      </c>
      <c r="D186">
        <v>5</v>
      </c>
      <c r="E186" t="s">
        <v>204</v>
      </c>
      <c r="G186">
        <v>0</v>
      </c>
      <c r="H186">
        <v>0</v>
      </c>
      <c r="I186">
        <v>0</v>
      </c>
      <c r="J186">
        <v>0</v>
      </c>
      <c r="K186">
        <v>0</v>
      </c>
      <c r="L186">
        <v>0</v>
      </c>
      <c r="M186">
        <v>0</v>
      </c>
      <c r="N186">
        <v>0</v>
      </c>
      <c r="O186">
        <v>0</v>
      </c>
      <c r="P186">
        <v>0</v>
      </c>
      <c r="Q186">
        <v>0</v>
      </c>
      <c r="R186">
        <v>0</v>
      </c>
      <c r="S186">
        <v>0</v>
      </c>
      <c r="T186">
        <v>0</v>
      </c>
      <c r="U186">
        <v>0</v>
      </c>
      <c r="V186">
        <v>0</v>
      </c>
      <c r="W186">
        <v>0</v>
      </c>
      <c r="X186">
        <v>0</v>
      </c>
      <c r="Y186">
        <v>0</v>
      </c>
      <c r="Z186">
        <v>0</v>
      </c>
      <c r="AA186">
        <v>0</v>
      </c>
      <c r="AB186">
        <v>0</v>
      </c>
      <c r="AC186">
        <v>0</v>
      </c>
      <c r="AD186">
        <v>0</v>
      </c>
      <c r="AE186">
        <v>0</v>
      </c>
      <c r="AF186">
        <v>0</v>
      </c>
      <c r="AG186">
        <v>0</v>
      </c>
      <c r="AH186">
        <v>0</v>
      </c>
      <c r="AI186">
        <v>0</v>
      </c>
      <c r="AJ186">
        <v>0</v>
      </c>
      <c r="AK186">
        <v>0</v>
      </c>
      <c r="AL186">
        <v>0</v>
      </c>
      <c r="AM186">
        <v>0</v>
      </c>
      <c r="AN186">
        <v>0</v>
      </c>
      <c r="AO186">
        <v>0</v>
      </c>
      <c r="AP186">
        <v>0</v>
      </c>
      <c r="AQ186">
        <v>0</v>
      </c>
      <c r="AR186">
        <v>0</v>
      </c>
      <c r="AS186">
        <v>0</v>
      </c>
      <c r="AT186">
        <v>0</v>
      </c>
      <c r="AU186">
        <v>0</v>
      </c>
      <c r="AV186">
        <v>0</v>
      </c>
    </row>
    <row r="187" spans="1:48" x14ac:dyDescent="0.45">
      <c r="A187" t="s">
        <v>10</v>
      </c>
      <c r="B187">
        <v>1</v>
      </c>
      <c r="C187">
        <v>5020</v>
      </c>
      <c r="D187">
        <v>5</v>
      </c>
      <c r="E187" t="s">
        <v>206</v>
      </c>
      <c r="G187">
        <v>0</v>
      </c>
      <c r="H187">
        <v>40.07</v>
      </c>
      <c r="I187">
        <v>84.57</v>
      </c>
      <c r="J187">
        <v>16.05</v>
      </c>
      <c r="K187">
        <v>27.83</v>
      </c>
      <c r="L187">
        <v>87</v>
      </c>
      <c r="M187">
        <v>16.010000000000002</v>
      </c>
      <c r="N187">
        <v>209.88</v>
      </c>
      <c r="O187">
        <v>18.170000000000002</v>
      </c>
      <c r="P187">
        <v>0</v>
      </c>
      <c r="Q187">
        <v>0</v>
      </c>
      <c r="R187">
        <v>14.66</v>
      </c>
      <c r="S187">
        <v>38.229999999999997</v>
      </c>
      <c r="T187">
        <v>0</v>
      </c>
      <c r="U187">
        <v>0</v>
      </c>
      <c r="V187">
        <v>0</v>
      </c>
      <c r="W187">
        <v>9.5399999999999991</v>
      </c>
      <c r="X187">
        <v>18.52</v>
      </c>
      <c r="Y187">
        <v>14.94</v>
      </c>
      <c r="Z187">
        <v>79.739999999999995</v>
      </c>
      <c r="AA187">
        <v>36.97</v>
      </c>
      <c r="AB187">
        <v>0</v>
      </c>
      <c r="AC187">
        <v>32.64</v>
      </c>
      <c r="AD187">
        <v>40.229999999999997</v>
      </c>
      <c r="AE187">
        <v>49.67</v>
      </c>
      <c r="AF187">
        <v>86.96</v>
      </c>
      <c r="AG187">
        <v>206.54</v>
      </c>
      <c r="AH187">
        <v>0</v>
      </c>
      <c r="AI187">
        <v>0</v>
      </c>
      <c r="AJ187">
        <v>0</v>
      </c>
      <c r="AK187">
        <v>0</v>
      </c>
      <c r="AL187">
        <v>0</v>
      </c>
      <c r="AM187">
        <v>0</v>
      </c>
      <c r="AN187">
        <v>0</v>
      </c>
      <c r="AO187">
        <v>0</v>
      </c>
      <c r="AP187">
        <v>70.73</v>
      </c>
      <c r="AQ187">
        <v>0</v>
      </c>
      <c r="AR187">
        <v>0</v>
      </c>
      <c r="AS187">
        <v>0</v>
      </c>
      <c r="AT187">
        <v>0</v>
      </c>
      <c r="AU187">
        <v>0</v>
      </c>
      <c r="AV187">
        <v>0</v>
      </c>
    </row>
    <row r="188" spans="1:48" x14ac:dyDescent="0.45">
      <c r="A188" t="s">
        <v>10</v>
      </c>
      <c r="B188">
        <v>1</v>
      </c>
      <c r="C188">
        <v>5021</v>
      </c>
      <c r="D188">
        <v>5</v>
      </c>
      <c r="E188" t="s">
        <v>207</v>
      </c>
      <c r="G188">
        <v>0</v>
      </c>
      <c r="H188">
        <v>155.47999999999999</v>
      </c>
      <c r="I188">
        <v>15.01</v>
      </c>
      <c r="J188">
        <v>0</v>
      </c>
      <c r="K188">
        <v>107.45</v>
      </c>
      <c r="L188">
        <v>0</v>
      </c>
      <c r="M188">
        <v>56.91</v>
      </c>
      <c r="N188">
        <v>0</v>
      </c>
      <c r="O188">
        <v>12.45</v>
      </c>
      <c r="P188">
        <v>0</v>
      </c>
      <c r="Q188">
        <v>113.57</v>
      </c>
      <c r="R188">
        <v>0</v>
      </c>
      <c r="S188">
        <v>106.03</v>
      </c>
      <c r="T188">
        <v>0</v>
      </c>
      <c r="U188">
        <v>0</v>
      </c>
      <c r="V188">
        <v>0</v>
      </c>
      <c r="W188">
        <v>0</v>
      </c>
      <c r="X188">
        <v>64.22</v>
      </c>
      <c r="Y188">
        <v>0</v>
      </c>
      <c r="Z188">
        <v>0</v>
      </c>
      <c r="AA188">
        <v>0</v>
      </c>
      <c r="AB188">
        <v>0</v>
      </c>
      <c r="AC188">
        <v>0</v>
      </c>
      <c r="AD188">
        <v>0</v>
      </c>
      <c r="AE188">
        <v>0</v>
      </c>
      <c r="AF188">
        <v>0</v>
      </c>
      <c r="AG188">
        <v>197.69</v>
      </c>
      <c r="AH188">
        <v>0</v>
      </c>
      <c r="AI188">
        <v>0</v>
      </c>
      <c r="AJ188">
        <v>0</v>
      </c>
      <c r="AK188">
        <v>0</v>
      </c>
      <c r="AL188">
        <v>0</v>
      </c>
      <c r="AM188">
        <v>0</v>
      </c>
      <c r="AN188">
        <v>0</v>
      </c>
      <c r="AO188">
        <v>0</v>
      </c>
      <c r="AP188">
        <v>0</v>
      </c>
      <c r="AQ188">
        <v>0</v>
      </c>
      <c r="AR188">
        <v>0</v>
      </c>
      <c r="AS188">
        <v>0</v>
      </c>
      <c r="AT188">
        <v>0</v>
      </c>
      <c r="AU188">
        <v>0</v>
      </c>
      <c r="AV188">
        <v>0</v>
      </c>
    </row>
    <row r="189" spans="1:48" x14ac:dyDescent="0.45">
      <c r="A189" t="s">
        <v>10</v>
      </c>
      <c r="B189">
        <v>1</v>
      </c>
      <c r="C189">
        <v>5022</v>
      </c>
      <c r="D189">
        <v>5</v>
      </c>
      <c r="E189" t="s">
        <v>208</v>
      </c>
      <c r="G189">
        <v>0</v>
      </c>
      <c r="H189">
        <v>0</v>
      </c>
      <c r="I189">
        <v>0</v>
      </c>
      <c r="J189">
        <v>0</v>
      </c>
      <c r="K189">
        <v>0</v>
      </c>
      <c r="L189">
        <v>0</v>
      </c>
      <c r="M189">
        <v>0</v>
      </c>
      <c r="N189">
        <v>0</v>
      </c>
      <c r="O189">
        <v>0</v>
      </c>
      <c r="P189">
        <v>0</v>
      </c>
      <c r="Q189">
        <v>0</v>
      </c>
      <c r="R189">
        <v>201.34</v>
      </c>
      <c r="S189">
        <v>404.86</v>
      </c>
      <c r="T189">
        <v>0</v>
      </c>
      <c r="U189">
        <v>0</v>
      </c>
      <c r="V189">
        <v>45</v>
      </c>
      <c r="W189">
        <v>0</v>
      </c>
      <c r="X189">
        <v>88.84</v>
      </c>
      <c r="Y189">
        <v>0</v>
      </c>
      <c r="Z189">
        <v>40.93</v>
      </c>
      <c r="AA189">
        <v>0</v>
      </c>
      <c r="AB189">
        <v>0</v>
      </c>
      <c r="AC189">
        <v>0</v>
      </c>
      <c r="AD189">
        <v>49.5</v>
      </c>
      <c r="AE189">
        <v>70.83</v>
      </c>
      <c r="AF189">
        <v>0</v>
      </c>
      <c r="AG189">
        <v>187.09</v>
      </c>
      <c r="AH189">
        <v>0</v>
      </c>
      <c r="AI189">
        <v>0</v>
      </c>
      <c r="AJ189">
        <v>0</v>
      </c>
      <c r="AK189">
        <v>0</v>
      </c>
      <c r="AL189">
        <v>0</v>
      </c>
      <c r="AM189">
        <v>0</v>
      </c>
      <c r="AN189">
        <v>0</v>
      </c>
      <c r="AO189">
        <v>0</v>
      </c>
      <c r="AP189">
        <v>210.68</v>
      </c>
      <c r="AQ189">
        <v>0</v>
      </c>
      <c r="AR189">
        <v>0</v>
      </c>
      <c r="AS189">
        <v>0</v>
      </c>
      <c r="AT189">
        <v>0</v>
      </c>
      <c r="AU189">
        <v>0</v>
      </c>
      <c r="AV189">
        <v>0</v>
      </c>
    </row>
    <row r="190" spans="1:48" x14ac:dyDescent="0.45">
      <c r="A190" t="s">
        <v>10</v>
      </c>
      <c r="B190">
        <v>1</v>
      </c>
      <c r="C190">
        <v>5023</v>
      </c>
      <c r="D190">
        <v>5</v>
      </c>
      <c r="E190" t="s">
        <v>209</v>
      </c>
      <c r="G190">
        <v>0</v>
      </c>
      <c r="H190">
        <v>0</v>
      </c>
      <c r="I190">
        <v>16.100000000000001</v>
      </c>
      <c r="J190">
        <v>0</v>
      </c>
      <c r="K190">
        <v>0</v>
      </c>
      <c r="L190">
        <v>63.43</v>
      </c>
      <c r="M190">
        <v>35.67</v>
      </c>
      <c r="N190">
        <v>42</v>
      </c>
      <c r="O190">
        <v>68.08</v>
      </c>
      <c r="P190">
        <v>24.58</v>
      </c>
      <c r="Q190">
        <v>92.51</v>
      </c>
      <c r="R190">
        <v>75.75</v>
      </c>
      <c r="S190">
        <v>131.91</v>
      </c>
      <c r="T190">
        <v>0</v>
      </c>
      <c r="U190">
        <v>0</v>
      </c>
      <c r="V190">
        <v>0</v>
      </c>
      <c r="W190">
        <v>0</v>
      </c>
      <c r="X190">
        <v>0</v>
      </c>
      <c r="Y190">
        <v>0</v>
      </c>
      <c r="Z190">
        <v>0</v>
      </c>
      <c r="AA190">
        <v>0</v>
      </c>
      <c r="AB190">
        <v>0</v>
      </c>
      <c r="AC190">
        <v>61.37</v>
      </c>
      <c r="AD190">
        <v>0</v>
      </c>
      <c r="AE190">
        <v>62.3</v>
      </c>
      <c r="AF190">
        <v>0</v>
      </c>
      <c r="AG190">
        <v>51.18</v>
      </c>
      <c r="AH190">
        <v>0</v>
      </c>
      <c r="AI190">
        <v>0</v>
      </c>
      <c r="AJ190">
        <v>0</v>
      </c>
      <c r="AK190">
        <v>0</v>
      </c>
      <c r="AL190">
        <v>0</v>
      </c>
      <c r="AM190">
        <v>0</v>
      </c>
      <c r="AN190">
        <v>0</v>
      </c>
      <c r="AO190">
        <v>175.38</v>
      </c>
      <c r="AP190">
        <v>27.71</v>
      </c>
      <c r="AQ190">
        <v>0</v>
      </c>
      <c r="AR190">
        <v>0</v>
      </c>
      <c r="AS190">
        <v>0</v>
      </c>
      <c r="AT190">
        <v>0</v>
      </c>
      <c r="AU190">
        <v>0</v>
      </c>
      <c r="AV190">
        <v>0</v>
      </c>
    </row>
    <row r="191" spans="1:48" x14ac:dyDescent="0.45">
      <c r="A191" t="s">
        <v>10</v>
      </c>
      <c r="B191">
        <v>1</v>
      </c>
      <c r="C191">
        <v>5024</v>
      </c>
      <c r="D191">
        <v>5</v>
      </c>
      <c r="E191" t="s">
        <v>210</v>
      </c>
      <c r="G191">
        <v>0</v>
      </c>
      <c r="H191">
        <v>0</v>
      </c>
      <c r="I191">
        <v>55.37</v>
      </c>
      <c r="J191">
        <v>0</v>
      </c>
      <c r="K191">
        <v>0</v>
      </c>
      <c r="L191">
        <v>0</v>
      </c>
      <c r="M191">
        <v>67.099999999999994</v>
      </c>
      <c r="N191">
        <v>26.5</v>
      </c>
      <c r="O191">
        <v>0</v>
      </c>
      <c r="P191">
        <v>0</v>
      </c>
      <c r="Q191">
        <v>125.91</v>
      </c>
      <c r="R191">
        <v>130.1</v>
      </c>
      <c r="S191">
        <v>43.49</v>
      </c>
      <c r="T191">
        <v>0</v>
      </c>
      <c r="U191">
        <v>0</v>
      </c>
      <c r="V191">
        <v>56.86</v>
      </c>
      <c r="W191">
        <v>45</v>
      </c>
      <c r="X191">
        <v>0</v>
      </c>
      <c r="Y191">
        <v>12.01</v>
      </c>
      <c r="Z191">
        <v>0</v>
      </c>
      <c r="AA191">
        <v>0</v>
      </c>
      <c r="AB191">
        <v>51.05</v>
      </c>
      <c r="AC191">
        <v>0</v>
      </c>
      <c r="AD191">
        <v>0</v>
      </c>
      <c r="AE191">
        <v>0</v>
      </c>
      <c r="AF191">
        <v>135.32</v>
      </c>
      <c r="AG191">
        <v>0</v>
      </c>
      <c r="AH191">
        <v>0</v>
      </c>
      <c r="AI191">
        <v>0</v>
      </c>
      <c r="AJ191">
        <v>0</v>
      </c>
      <c r="AK191">
        <v>53.14</v>
      </c>
      <c r="AL191">
        <v>0</v>
      </c>
      <c r="AM191">
        <v>0</v>
      </c>
      <c r="AN191">
        <v>0</v>
      </c>
      <c r="AO191">
        <v>0</v>
      </c>
      <c r="AP191">
        <v>0</v>
      </c>
      <c r="AQ191">
        <v>0</v>
      </c>
      <c r="AR191">
        <v>0</v>
      </c>
      <c r="AS191">
        <v>0</v>
      </c>
      <c r="AT191">
        <v>0</v>
      </c>
      <c r="AU191">
        <v>0</v>
      </c>
      <c r="AV191">
        <v>0</v>
      </c>
    </row>
    <row r="192" spans="1:48" x14ac:dyDescent="0.45">
      <c r="A192" t="s">
        <v>10</v>
      </c>
      <c r="B192">
        <v>1</v>
      </c>
      <c r="C192">
        <v>5025</v>
      </c>
      <c r="D192">
        <v>5</v>
      </c>
      <c r="E192" t="s">
        <v>211</v>
      </c>
      <c r="G192">
        <v>0</v>
      </c>
      <c r="H192">
        <v>436.48</v>
      </c>
      <c r="I192">
        <v>422.98</v>
      </c>
      <c r="J192">
        <v>400</v>
      </c>
      <c r="K192">
        <v>0</v>
      </c>
      <c r="L192">
        <v>0</v>
      </c>
      <c r="M192">
        <v>291.93</v>
      </c>
      <c r="N192">
        <v>0</v>
      </c>
      <c r="O192">
        <v>0</v>
      </c>
      <c r="P192">
        <v>0</v>
      </c>
      <c r="Q192">
        <v>325</v>
      </c>
      <c r="R192">
        <v>0</v>
      </c>
      <c r="S192">
        <v>818.57</v>
      </c>
      <c r="T192">
        <v>0</v>
      </c>
      <c r="U192">
        <v>0</v>
      </c>
      <c r="V192">
        <v>0</v>
      </c>
      <c r="W192">
        <v>400</v>
      </c>
      <c r="X192">
        <v>194.31</v>
      </c>
      <c r="Y192">
        <v>49.99</v>
      </c>
      <c r="Z192">
        <v>0</v>
      </c>
      <c r="AA192">
        <v>57.49</v>
      </c>
      <c r="AB192">
        <v>750</v>
      </c>
      <c r="AC192">
        <v>274.79000000000002</v>
      </c>
      <c r="AD192">
        <v>400</v>
      </c>
      <c r="AE192">
        <v>0</v>
      </c>
      <c r="AF192">
        <v>0</v>
      </c>
      <c r="AG192">
        <v>400</v>
      </c>
      <c r="AH192">
        <v>0</v>
      </c>
      <c r="AI192">
        <v>0</v>
      </c>
      <c r="AJ192">
        <v>0</v>
      </c>
      <c r="AK192">
        <v>0</v>
      </c>
      <c r="AL192">
        <v>0</v>
      </c>
      <c r="AM192">
        <v>0</v>
      </c>
      <c r="AN192">
        <v>764</v>
      </c>
      <c r="AO192">
        <v>172.46</v>
      </c>
      <c r="AP192">
        <v>0</v>
      </c>
      <c r="AQ192">
        <v>0</v>
      </c>
      <c r="AR192">
        <v>0</v>
      </c>
      <c r="AS192">
        <v>0</v>
      </c>
      <c r="AT192">
        <v>0</v>
      </c>
      <c r="AU192">
        <v>0</v>
      </c>
      <c r="AV192">
        <v>0</v>
      </c>
    </row>
    <row r="193" spans="1:48" x14ac:dyDescent="0.45">
      <c r="A193" t="s">
        <v>10</v>
      </c>
      <c r="B193">
        <v>1</v>
      </c>
      <c r="C193">
        <v>5100</v>
      </c>
      <c r="D193">
        <v>5</v>
      </c>
      <c r="E193" t="s">
        <v>212</v>
      </c>
      <c r="G193">
        <v>0</v>
      </c>
      <c r="H193">
        <v>222</v>
      </c>
      <c r="I193">
        <v>0</v>
      </c>
      <c r="J193">
        <v>0</v>
      </c>
      <c r="K193">
        <v>0</v>
      </c>
      <c r="L193">
        <v>0</v>
      </c>
      <c r="M193">
        <v>0</v>
      </c>
      <c r="N193">
        <v>0</v>
      </c>
      <c r="O193">
        <v>2438</v>
      </c>
      <c r="P193">
        <v>0</v>
      </c>
      <c r="Q193">
        <v>0</v>
      </c>
      <c r="R193">
        <v>0</v>
      </c>
      <c r="S193">
        <v>2813.75</v>
      </c>
      <c r="T193">
        <v>0</v>
      </c>
      <c r="U193">
        <v>0</v>
      </c>
      <c r="V193">
        <v>0</v>
      </c>
      <c r="W193">
        <v>0</v>
      </c>
      <c r="X193">
        <v>0</v>
      </c>
      <c r="Y193">
        <v>0</v>
      </c>
      <c r="Z193">
        <v>0</v>
      </c>
      <c r="AA193">
        <v>0</v>
      </c>
      <c r="AB193">
        <v>2313</v>
      </c>
      <c r="AC193">
        <v>0</v>
      </c>
      <c r="AD193">
        <v>0</v>
      </c>
      <c r="AE193">
        <v>0</v>
      </c>
      <c r="AF193">
        <v>0</v>
      </c>
      <c r="AG193">
        <v>2166</v>
      </c>
      <c r="AH193">
        <v>0</v>
      </c>
      <c r="AI193">
        <v>0</v>
      </c>
      <c r="AJ193">
        <v>0</v>
      </c>
      <c r="AK193">
        <v>0</v>
      </c>
      <c r="AL193">
        <v>0</v>
      </c>
      <c r="AM193">
        <v>0</v>
      </c>
      <c r="AN193">
        <v>250</v>
      </c>
      <c r="AO193">
        <v>3522.2</v>
      </c>
      <c r="AP193">
        <v>0</v>
      </c>
      <c r="AQ193">
        <v>0</v>
      </c>
      <c r="AR193">
        <v>0</v>
      </c>
      <c r="AS193">
        <v>0</v>
      </c>
      <c r="AT193">
        <v>0</v>
      </c>
      <c r="AU193">
        <v>0</v>
      </c>
      <c r="AV193">
        <v>0</v>
      </c>
    </row>
    <row r="194" spans="1:48" x14ac:dyDescent="0.45">
      <c r="A194" t="s">
        <v>10</v>
      </c>
      <c r="B194">
        <v>1</v>
      </c>
      <c r="C194">
        <v>5101</v>
      </c>
      <c r="D194">
        <v>5</v>
      </c>
      <c r="E194" t="s">
        <v>213</v>
      </c>
      <c r="G194">
        <v>0</v>
      </c>
      <c r="H194">
        <v>0</v>
      </c>
      <c r="I194">
        <v>0</v>
      </c>
      <c r="J194">
        <v>0</v>
      </c>
      <c r="K194">
        <v>0</v>
      </c>
      <c r="L194">
        <v>0</v>
      </c>
      <c r="M194">
        <v>0</v>
      </c>
      <c r="N194">
        <v>1121.27</v>
      </c>
      <c r="O194">
        <v>30</v>
      </c>
      <c r="P194">
        <v>0</v>
      </c>
      <c r="Q194">
        <v>333.2</v>
      </c>
      <c r="R194">
        <v>0</v>
      </c>
      <c r="S194">
        <v>1080.57</v>
      </c>
      <c r="T194">
        <v>0</v>
      </c>
      <c r="U194">
        <v>0</v>
      </c>
      <c r="V194">
        <v>0</v>
      </c>
      <c r="W194">
        <v>0</v>
      </c>
      <c r="X194">
        <v>0</v>
      </c>
      <c r="Y194">
        <v>0</v>
      </c>
      <c r="Z194">
        <v>0</v>
      </c>
      <c r="AA194">
        <v>480.36</v>
      </c>
      <c r="AB194">
        <v>0</v>
      </c>
      <c r="AC194">
        <v>0</v>
      </c>
      <c r="AD194">
        <v>0</v>
      </c>
      <c r="AE194">
        <v>0</v>
      </c>
      <c r="AF194">
        <v>0</v>
      </c>
      <c r="AG194">
        <v>1368</v>
      </c>
      <c r="AH194">
        <v>0</v>
      </c>
      <c r="AI194">
        <v>0</v>
      </c>
      <c r="AJ194">
        <v>0</v>
      </c>
      <c r="AK194">
        <v>0</v>
      </c>
      <c r="AL194">
        <v>0</v>
      </c>
      <c r="AM194">
        <v>0</v>
      </c>
      <c r="AN194">
        <v>250</v>
      </c>
      <c r="AO194">
        <v>0</v>
      </c>
      <c r="AP194">
        <v>100</v>
      </c>
      <c r="AQ194">
        <v>0</v>
      </c>
      <c r="AR194">
        <v>0</v>
      </c>
      <c r="AS194">
        <v>0</v>
      </c>
      <c r="AT194">
        <v>0</v>
      </c>
      <c r="AU194">
        <v>0</v>
      </c>
      <c r="AV194">
        <v>0</v>
      </c>
    </row>
    <row r="195" spans="1:48" x14ac:dyDescent="0.45">
      <c r="A195" t="s">
        <v>10</v>
      </c>
      <c r="B195">
        <v>1</v>
      </c>
      <c r="C195">
        <v>5105</v>
      </c>
      <c r="D195">
        <v>5</v>
      </c>
      <c r="E195" t="s">
        <v>214</v>
      </c>
      <c r="G195">
        <v>0</v>
      </c>
      <c r="H195">
        <v>0</v>
      </c>
      <c r="I195">
        <v>0</v>
      </c>
      <c r="J195">
        <v>0</v>
      </c>
      <c r="K195">
        <v>0</v>
      </c>
      <c r="L195">
        <v>0</v>
      </c>
      <c r="M195">
        <v>0</v>
      </c>
      <c r="N195">
        <v>0</v>
      </c>
      <c r="O195">
        <v>0</v>
      </c>
      <c r="P195">
        <v>0</v>
      </c>
      <c r="Q195">
        <v>0</v>
      </c>
      <c r="R195">
        <v>0</v>
      </c>
      <c r="S195">
        <v>0</v>
      </c>
      <c r="T195">
        <v>0</v>
      </c>
      <c r="U195">
        <v>0</v>
      </c>
      <c r="V195">
        <v>61.12</v>
      </c>
      <c r="W195">
        <v>0</v>
      </c>
      <c r="X195">
        <v>0</v>
      </c>
      <c r="Y195">
        <v>0</v>
      </c>
      <c r="Z195">
        <v>0</v>
      </c>
      <c r="AA195">
        <v>800</v>
      </c>
      <c r="AB195">
        <v>47.1</v>
      </c>
      <c r="AC195">
        <v>37.43</v>
      </c>
      <c r="AD195">
        <v>100</v>
      </c>
      <c r="AE195">
        <v>0</v>
      </c>
      <c r="AF195">
        <v>108</v>
      </c>
      <c r="AG195">
        <v>257.68</v>
      </c>
      <c r="AH195">
        <v>0</v>
      </c>
      <c r="AI195">
        <v>0</v>
      </c>
      <c r="AJ195">
        <v>6.65</v>
      </c>
      <c r="AK195">
        <v>0</v>
      </c>
      <c r="AL195">
        <v>0</v>
      </c>
      <c r="AM195">
        <v>0</v>
      </c>
      <c r="AN195">
        <v>0</v>
      </c>
      <c r="AO195">
        <v>296.94</v>
      </c>
      <c r="AP195">
        <v>50</v>
      </c>
      <c r="AQ195">
        <v>0</v>
      </c>
      <c r="AR195">
        <v>0</v>
      </c>
      <c r="AS195">
        <v>0</v>
      </c>
      <c r="AT195">
        <v>0</v>
      </c>
      <c r="AU195">
        <v>0</v>
      </c>
      <c r="AV195">
        <v>0</v>
      </c>
    </row>
    <row r="196" spans="1:48" x14ac:dyDescent="0.45">
      <c r="A196" t="s">
        <v>10</v>
      </c>
      <c r="B196">
        <v>1</v>
      </c>
      <c r="C196">
        <v>5106</v>
      </c>
      <c r="D196">
        <v>5</v>
      </c>
      <c r="E196" t="s">
        <v>215</v>
      </c>
      <c r="G196">
        <v>0</v>
      </c>
      <c r="H196">
        <v>188.32</v>
      </c>
      <c r="I196">
        <v>0</v>
      </c>
      <c r="J196">
        <v>0</v>
      </c>
      <c r="K196">
        <v>0</v>
      </c>
      <c r="L196">
        <v>218.89</v>
      </c>
      <c r="M196">
        <v>383.96</v>
      </c>
      <c r="N196">
        <v>260</v>
      </c>
      <c r="O196">
        <v>414</v>
      </c>
      <c r="P196">
        <v>212</v>
      </c>
      <c r="Q196">
        <v>230.05</v>
      </c>
      <c r="R196">
        <v>211</v>
      </c>
      <c r="S196">
        <v>238</v>
      </c>
      <c r="T196">
        <v>0</v>
      </c>
      <c r="U196">
        <v>0</v>
      </c>
      <c r="V196">
        <v>297.93</v>
      </c>
      <c r="W196">
        <v>0</v>
      </c>
      <c r="X196">
        <v>163.02000000000001</v>
      </c>
      <c r="Y196">
        <v>209.9</v>
      </c>
      <c r="Z196">
        <v>367.53</v>
      </c>
      <c r="AA196">
        <v>442.31</v>
      </c>
      <c r="AB196">
        <v>0</v>
      </c>
      <c r="AC196">
        <v>919.65</v>
      </c>
      <c r="AD196">
        <v>107.15</v>
      </c>
      <c r="AE196">
        <v>441.7</v>
      </c>
      <c r="AF196">
        <v>205.62</v>
      </c>
      <c r="AG196">
        <v>645.13</v>
      </c>
      <c r="AH196">
        <v>0</v>
      </c>
      <c r="AI196">
        <v>0</v>
      </c>
      <c r="AJ196">
        <v>402.6</v>
      </c>
      <c r="AK196">
        <v>664.35</v>
      </c>
      <c r="AL196">
        <v>59.72</v>
      </c>
      <c r="AM196">
        <v>82.28</v>
      </c>
      <c r="AN196">
        <v>454.69</v>
      </c>
      <c r="AO196">
        <v>353.6</v>
      </c>
      <c r="AP196">
        <v>197.54</v>
      </c>
      <c r="AQ196">
        <v>304.57</v>
      </c>
      <c r="AR196">
        <v>0</v>
      </c>
      <c r="AS196">
        <v>0</v>
      </c>
      <c r="AT196">
        <v>0</v>
      </c>
      <c r="AU196">
        <v>0</v>
      </c>
      <c r="AV196">
        <v>0</v>
      </c>
    </row>
    <row r="197" spans="1:48" x14ac:dyDescent="0.45">
      <c r="A197" t="s">
        <v>10</v>
      </c>
      <c r="B197">
        <v>1</v>
      </c>
      <c r="C197">
        <v>5110</v>
      </c>
      <c r="D197">
        <v>5</v>
      </c>
      <c r="E197" t="s">
        <v>216</v>
      </c>
      <c r="G197">
        <v>0</v>
      </c>
      <c r="H197">
        <v>1654.72</v>
      </c>
      <c r="I197">
        <v>0</v>
      </c>
      <c r="J197">
        <v>0</v>
      </c>
      <c r="K197">
        <v>0</v>
      </c>
      <c r="L197">
        <v>0</v>
      </c>
      <c r="M197">
        <v>0</v>
      </c>
      <c r="N197">
        <v>0</v>
      </c>
      <c r="O197">
        <v>0</v>
      </c>
      <c r="P197">
        <v>0</v>
      </c>
      <c r="Q197">
        <v>0</v>
      </c>
      <c r="R197">
        <v>0</v>
      </c>
      <c r="S197">
        <v>0</v>
      </c>
      <c r="T197">
        <v>0</v>
      </c>
      <c r="U197">
        <v>0</v>
      </c>
      <c r="V197">
        <v>401</v>
      </c>
      <c r="W197">
        <v>0</v>
      </c>
      <c r="X197">
        <v>0</v>
      </c>
      <c r="Y197">
        <v>0</v>
      </c>
      <c r="Z197">
        <v>0</v>
      </c>
      <c r="AA197">
        <v>0</v>
      </c>
      <c r="AB197">
        <v>0</v>
      </c>
      <c r="AC197">
        <v>0</v>
      </c>
      <c r="AD197">
        <v>325</v>
      </c>
      <c r="AE197">
        <v>0</v>
      </c>
      <c r="AF197">
        <v>0</v>
      </c>
      <c r="AG197">
        <v>0</v>
      </c>
      <c r="AH197">
        <v>0</v>
      </c>
      <c r="AI197">
        <v>0</v>
      </c>
      <c r="AJ197">
        <v>642.84</v>
      </c>
      <c r="AK197">
        <v>745.58</v>
      </c>
      <c r="AL197">
        <v>0</v>
      </c>
      <c r="AM197">
        <v>0</v>
      </c>
      <c r="AN197">
        <v>0</v>
      </c>
      <c r="AO197">
        <v>0</v>
      </c>
      <c r="AP197">
        <v>0</v>
      </c>
      <c r="AQ197">
        <v>0</v>
      </c>
      <c r="AR197">
        <v>0</v>
      </c>
      <c r="AS197">
        <v>0</v>
      </c>
      <c r="AT197">
        <v>0</v>
      </c>
      <c r="AU197">
        <v>0</v>
      </c>
      <c r="AV197">
        <v>0</v>
      </c>
    </row>
    <row r="198" spans="1:48" x14ac:dyDescent="0.45">
      <c r="A198" t="s">
        <v>10</v>
      </c>
      <c r="B198">
        <v>1</v>
      </c>
      <c r="C198">
        <v>5111</v>
      </c>
      <c r="D198">
        <v>5</v>
      </c>
      <c r="E198" t="s">
        <v>217</v>
      </c>
      <c r="G198">
        <v>0</v>
      </c>
      <c r="H198">
        <v>0</v>
      </c>
      <c r="I198">
        <v>0</v>
      </c>
      <c r="J198">
        <v>0</v>
      </c>
      <c r="K198">
        <v>0</v>
      </c>
      <c r="L198">
        <v>0</v>
      </c>
      <c r="M198">
        <v>0</v>
      </c>
      <c r="N198">
        <v>0</v>
      </c>
      <c r="O198">
        <v>0</v>
      </c>
      <c r="P198">
        <v>0</v>
      </c>
      <c r="Q198">
        <v>0</v>
      </c>
      <c r="R198">
        <v>0</v>
      </c>
      <c r="S198">
        <v>0</v>
      </c>
      <c r="T198">
        <v>0</v>
      </c>
      <c r="U198">
        <v>0</v>
      </c>
      <c r="V198">
        <v>0</v>
      </c>
      <c r="W198">
        <v>0</v>
      </c>
      <c r="X198">
        <v>0</v>
      </c>
      <c r="Y198">
        <v>0</v>
      </c>
      <c r="Z198">
        <v>0</v>
      </c>
      <c r="AA198">
        <v>0</v>
      </c>
      <c r="AB198">
        <v>0</v>
      </c>
      <c r="AC198">
        <v>0</v>
      </c>
      <c r="AD198">
        <v>0</v>
      </c>
      <c r="AE198">
        <v>0</v>
      </c>
      <c r="AF198">
        <v>0</v>
      </c>
      <c r="AG198">
        <v>0</v>
      </c>
      <c r="AH198">
        <v>0</v>
      </c>
      <c r="AI198">
        <v>0</v>
      </c>
      <c r="AJ198">
        <v>0</v>
      </c>
      <c r="AK198">
        <v>0</v>
      </c>
      <c r="AL198">
        <v>0</v>
      </c>
      <c r="AM198">
        <v>0</v>
      </c>
      <c r="AN198">
        <v>0</v>
      </c>
      <c r="AO198">
        <v>0</v>
      </c>
      <c r="AP198">
        <v>0</v>
      </c>
      <c r="AQ198">
        <v>0</v>
      </c>
      <c r="AR198">
        <v>0</v>
      </c>
      <c r="AS198">
        <v>0</v>
      </c>
      <c r="AT198">
        <v>0</v>
      </c>
      <c r="AU198">
        <v>0</v>
      </c>
      <c r="AV198">
        <v>0</v>
      </c>
    </row>
    <row r="199" spans="1:48" x14ac:dyDescent="0.45">
      <c r="A199" t="s">
        <v>10</v>
      </c>
      <c r="B199">
        <v>1</v>
      </c>
      <c r="C199">
        <v>5115</v>
      </c>
      <c r="D199">
        <v>5</v>
      </c>
      <c r="E199" t="s">
        <v>218</v>
      </c>
      <c r="G199">
        <v>0</v>
      </c>
      <c r="H199">
        <v>0</v>
      </c>
      <c r="I199">
        <v>0</v>
      </c>
      <c r="J199">
        <v>0</v>
      </c>
      <c r="K199">
        <v>2537.7199999999998</v>
      </c>
      <c r="L199">
        <v>478.22</v>
      </c>
      <c r="M199">
        <v>0</v>
      </c>
      <c r="N199">
        <v>0</v>
      </c>
      <c r="O199">
        <v>0</v>
      </c>
      <c r="P199">
        <v>0</v>
      </c>
      <c r="Q199">
        <v>0</v>
      </c>
      <c r="R199">
        <v>0</v>
      </c>
      <c r="S199">
        <v>0</v>
      </c>
      <c r="T199">
        <v>0</v>
      </c>
      <c r="U199">
        <v>0</v>
      </c>
      <c r="V199">
        <v>0</v>
      </c>
      <c r="W199">
        <v>0</v>
      </c>
      <c r="X199">
        <v>0</v>
      </c>
      <c r="Y199">
        <v>0</v>
      </c>
      <c r="Z199">
        <v>742.55</v>
      </c>
      <c r="AA199">
        <v>0</v>
      </c>
      <c r="AB199">
        <v>0</v>
      </c>
      <c r="AC199">
        <v>3067.59</v>
      </c>
      <c r="AD199">
        <v>15.44</v>
      </c>
      <c r="AE199">
        <v>0</v>
      </c>
      <c r="AF199">
        <v>0</v>
      </c>
      <c r="AG199">
        <v>0</v>
      </c>
      <c r="AH199">
        <v>0</v>
      </c>
      <c r="AI199">
        <v>0</v>
      </c>
      <c r="AJ199">
        <v>0</v>
      </c>
      <c r="AK199">
        <v>0</v>
      </c>
      <c r="AL199">
        <v>0</v>
      </c>
      <c r="AM199">
        <v>549.79999999999995</v>
      </c>
      <c r="AN199">
        <v>183.25</v>
      </c>
      <c r="AO199">
        <v>0</v>
      </c>
      <c r="AP199">
        <v>0</v>
      </c>
      <c r="AQ199">
        <v>0</v>
      </c>
      <c r="AR199">
        <v>0</v>
      </c>
      <c r="AS199">
        <v>0</v>
      </c>
      <c r="AT199">
        <v>0</v>
      </c>
      <c r="AU199">
        <v>0</v>
      </c>
      <c r="AV199">
        <v>0</v>
      </c>
    </row>
    <row r="200" spans="1:48" x14ac:dyDescent="0.45">
      <c r="A200" t="s">
        <v>10</v>
      </c>
      <c r="B200">
        <v>1</v>
      </c>
      <c r="C200">
        <v>5117</v>
      </c>
      <c r="D200">
        <v>5</v>
      </c>
      <c r="E200" t="s">
        <v>219</v>
      </c>
      <c r="G200">
        <v>0</v>
      </c>
      <c r="H200">
        <v>875</v>
      </c>
      <c r="I200">
        <v>1200</v>
      </c>
      <c r="J200">
        <v>0</v>
      </c>
      <c r="K200">
        <v>0</v>
      </c>
      <c r="L200">
        <v>400</v>
      </c>
      <c r="M200">
        <v>200</v>
      </c>
      <c r="N200">
        <v>0</v>
      </c>
      <c r="O200">
        <v>0</v>
      </c>
      <c r="P200">
        <v>0</v>
      </c>
      <c r="Q200">
        <v>0</v>
      </c>
      <c r="R200">
        <v>0</v>
      </c>
      <c r="S200">
        <v>34.51</v>
      </c>
      <c r="T200">
        <v>0</v>
      </c>
      <c r="U200">
        <v>0</v>
      </c>
      <c r="V200">
        <v>2100</v>
      </c>
      <c r="W200">
        <v>0</v>
      </c>
      <c r="X200">
        <v>0</v>
      </c>
      <c r="Y200">
        <v>0</v>
      </c>
      <c r="Z200">
        <v>0</v>
      </c>
      <c r="AA200">
        <v>0</v>
      </c>
      <c r="AB200">
        <v>0</v>
      </c>
      <c r="AC200">
        <v>0</v>
      </c>
      <c r="AD200">
        <v>0</v>
      </c>
      <c r="AE200">
        <v>0</v>
      </c>
      <c r="AF200">
        <v>0</v>
      </c>
      <c r="AG200">
        <v>0</v>
      </c>
      <c r="AH200">
        <v>0</v>
      </c>
      <c r="AI200">
        <v>0</v>
      </c>
      <c r="AJ200">
        <v>0</v>
      </c>
      <c r="AK200">
        <v>50.75</v>
      </c>
      <c r="AL200">
        <v>0</v>
      </c>
      <c r="AM200">
        <v>38.770000000000003</v>
      </c>
      <c r="AN200">
        <v>0</v>
      </c>
      <c r="AO200">
        <v>0</v>
      </c>
      <c r="AP200">
        <v>0</v>
      </c>
      <c r="AQ200">
        <v>0</v>
      </c>
      <c r="AR200">
        <v>0</v>
      </c>
      <c r="AS200">
        <v>0</v>
      </c>
      <c r="AT200">
        <v>0</v>
      </c>
      <c r="AU200">
        <v>0</v>
      </c>
      <c r="AV200">
        <v>0</v>
      </c>
    </row>
    <row r="201" spans="1:48" x14ac:dyDescent="0.45">
      <c r="A201" t="s">
        <v>10</v>
      </c>
      <c r="B201">
        <v>1</v>
      </c>
      <c r="C201">
        <v>5118</v>
      </c>
      <c r="D201">
        <v>5</v>
      </c>
      <c r="E201" t="s">
        <v>220</v>
      </c>
      <c r="G201">
        <v>0</v>
      </c>
      <c r="H201">
        <v>0</v>
      </c>
      <c r="I201">
        <v>0</v>
      </c>
      <c r="J201">
        <v>0</v>
      </c>
      <c r="K201">
        <v>0</v>
      </c>
      <c r="L201">
        <v>0</v>
      </c>
      <c r="M201">
        <v>0</v>
      </c>
      <c r="N201">
        <v>0</v>
      </c>
      <c r="O201">
        <v>0</v>
      </c>
      <c r="P201">
        <v>0</v>
      </c>
      <c r="Q201">
        <v>0</v>
      </c>
      <c r="R201">
        <v>0</v>
      </c>
      <c r="S201">
        <v>0</v>
      </c>
      <c r="T201">
        <v>0</v>
      </c>
      <c r="U201">
        <v>0</v>
      </c>
      <c r="V201">
        <v>0</v>
      </c>
      <c r="W201">
        <v>0</v>
      </c>
      <c r="X201">
        <v>0</v>
      </c>
      <c r="Y201">
        <v>0</v>
      </c>
      <c r="Z201">
        <v>0</v>
      </c>
      <c r="AA201">
        <v>0</v>
      </c>
      <c r="AB201">
        <v>0</v>
      </c>
      <c r="AC201">
        <v>0</v>
      </c>
      <c r="AD201">
        <v>0</v>
      </c>
      <c r="AE201">
        <v>0</v>
      </c>
      <c r="AF201">
        <v>0</v>
      </c>
      <c r="AG201">
        <v>0</v>
      </c>
      <c r="AH201">
        <v>0</v>
      </c>
      <c r="AI201">
        <v>0</v>
      </c>
      <c r="AJ201">
        <v>0</v>
      </c>
      <c r="AK201">
        <v>0</v>
      </c>
      <c r="AL201">
        <v>0</v>
      </c>
      <c r="AM201">
        <v>0</v>
      </c>
      <c r="AN201">
        <v>95.69</v>
      </c>
      <c r="AO201">
        <v>88.32</v>
      </c>
      <c r="AP201">
        <v>0</v>
      </c>
      <c r="AQ201">
        <v>0</v>
      </c>
      <c r="AR201">
        <v>0</v>
      </c>
      <c r="AS201">
        <v>0</v>
      </c>
      <c r="AT201">
        <v>0</v>
      </c>
      <c r="AU201">
        <v>0</v>
      </c>
      <c r="AV201">
        <v>0</v>
      </c>
    </row>
    <row r="202" spans="1:48" x14ac:dyDescent="0.45">
      <c r="A202" t="s">
        <v>10</v>
      </c>
      <c r="B202">
        <v>1</v>
      </c>
      <c r="C202">
        <v>5120</v>
      </c>
      <c r="D202">
        <v>5</v>
      </c>
      <c r="E202" t="s">
        <v>221</v>
      </c>
      <c r="G202">
        <v>0</v>
      </c>
      <c r="H202">
        <v>0</v>
      </c>
      <c r="I202">
        <v>0</v>
      </c>
      <c r="J202">
        <v>0</v>
      </c>
      <c r="K202">
        <v>0</v>
      </c>
      <c r="L202">
        <v>0</v>
      </c>
      <c r="M202">
        <v>0</v>
      </c>
      <c r="N202">
        <v>0</v>
      </c>
      <c r="O202">
        <v>0</v>
      </c>
      <c r="P202">
        <v>0</v>
      </c>
      <c r="Q202">
        <v>0</v>
      </c>
      <c r="R202">
        <v>489.74</v>
      </c>
      <c r="S202">
        <v>-39.64</v>
      </c>
      <c r="T202">
        <v>0</v>
      </c>
      <c r="U202">
        <v>0</v>
      </c>
      <c r="V202">
        <v>0</v>
      </c>
      <c r="W202">
        <v>0</v>
      </c>
      <c r="X202">
        <v>0</v>
      </c>
      <c r="Y202">
        <v>0</v>
      </c>
      <c r="Z202">
        <v>0</v>
      </c>
      <c r="AA202">
        <v>0</v>
      </c>
      <c r="AB202">
        <v>0</v>
      </c>
      <c r="AC202">
        <v>0</v>
      </c>
      <c r="AD202">
        <v>0</v>
      </c>
      <c r="AE202">
        <v>620.87</v>
      </c>
      <c r="AF202">
        <v>0</v>
      </c>
      <c r="AG202">
        <v>1121.01</v>
      </c>
      <c r="AH202">
        <v>0</v>
      </c>
      <c r="AI202">
        <v>0</v>
      </c>
      <c r="AJ202">
        <v>0</v>
      </c>
      <c r="AK202">
        <v>0</v>
      </c>
      <c r="AL202">
        <v>0</v>
      </c>
      <c r="AM202">
        <v>0</v>
      </c>
      <c r="AN202">
        <v>0</v>
      </c>
      <c r="AO202">
        <v>0</v>
      </c>
      <c r="AP202">
        <v>617.62</v>
      </c>
      <c r="AQ202">
        <v>0</v>
      </c>
      <c r="AR202">
        <v>0</v>
      </c>
      <c r="AS202">
        <v>0</v>
      </c>
      <c r="AT202">
        <v>0</v>
      </c>
      <c r="AU202">
        <v>0</v>
      </c>
      <c r="AV202">
        <v>0</v>
      </c>
    </row>
    <row r="203" spans="1:48" x14ac:dyDescent="0.45">
      <c r="A203" t="s">
        <v>10</v>
      </c>
      <c r="B203">
        <v>1</v>
      </c>
      <c r="C203">
        <v>5200</v>
      </c>
      <c r="D203">
        <v>5</v>
      </c>
      <c r="E203" t="s">
        <v>222</v>
      </c>
      <c r="G203">
        <v>0</v>
      </c>
      <c r="H203">
        <v>150.1</v>
      </c>
      <c r="I203">
        <v>162.97999999999999</v>
      </c>
      <c r="J203">
        <v>186</v>
      </c>
      <c r="K203">
        <v>163.05000000000001</v>
      </c>
      <c r="L203">
        <v>159.94999999999999</v>
      </c>
      <c r="M203">
        <v>168.36</v>
      </c>
      <c r="N203">
        <v>150</v>
      </c>
      <c r="O203">
        <v>162.96</v>
      </c>
      <c r="P203">
        <v>210</v>
      </c>
      <c r="Q203">
        <v>163.24</v>
      </c>
      <c r="R203">
        <v>150</v>
      </c>
      <c r="S203">
        <v>163.43</v>
      </c>
      <c r="T203">
        <v>0</v>
      </c>
      <c r="U203">
        <v>0</v>
      </c>
      <c r="V203">
        <v>150</v>
      </c>
      <c r="W203">
        <v>150</v>
      </c>
      <c r="X203">
        <v>170</v>
      </c>
      <c r="Y203">
        <v>233.94</v>
      </c>
      <c r="Z203">
        <v>178.01</v>
      </c>
      <c r="AA203">
        <v>234.16</v>
      </c>
      <c r="AB203">
        <v>201.44</v>
      </c>
      <c r="AC203">
        <v>267.3</v>
      </c>
      <c r="AD203">
        <v>132.66</v>
      </c>
      <c r="AE203">
        <v>59.92</v>
      </c>
      <c r="AF203">
        <v>170</v>
      </c>
      <c r="AG203">
        <v>170</v>
      </c>
      <c r="AH203">
        <v>0</v>
      </c>
      <c r="AI203">
        <v>0</v>
      </c>
      <c r="AJ203">
        <v>182.1</v>
      </c>
      <c r="AK203">
        <v>179.95</v>
      </c>
      <c r="AL203">
        <v>192.93</v>
      </c>
      <c r="AM203">
        <v>241.95</v>
      </c>
      <c r="AN203">
        <v>343.03</v>
      </c>
      <c r="AO203">
        <v>179.95</v>
      </c>
      <c r="AP203">
        <v>704.95</v>
      </c>
      <c r="AQ203">
        <v>140</v>
      </c>
      <c r="AR203">
        <v>0</v>
      </c>
      <c r="AS203">
        <v>0</v>
      </c>
      <c r="AT203">
        <v>0</v>
      </c>
      <c r="AU203">
        <v>0</v>
      </c>
      <c r="AV203">
        <v>0</v>
      </c>
    </row>
    <row r="204" spans="1:48" x14ac:dyDescent="0.45">
      <c r="A204" t="s">
        <v>10</v>
      </c>
      <c r="B204">
        <v>1</v>
      </c>
      <c r="C204">
        <v>5201</v>
      </c>
      <c r="D204">
        <v>5</v>
      </c>
      <c r="E204" t="s">
        <v>223</v>
      </c>
      <c r="G204">
        <v>0</v>
      </c>
      <c r="H204">
        <v>606.75</v>
      </c>
      <c r="I204">
        <v>514.79</v>
      </c>
      <c r="J204">
        <v>583.66</v>
      </c>
      <c r="K204">
        <v>736.9</v>
      </c>
      <c r="L204">
        <v>1129.98</v>
      </c>
      <c r="M204">
        <v>1402.68</v>
      </c>
      <c r="N204">
        <v>1833.82</v>
      </c>
      <c r="O204">
        <v>1040.1500000000001</v>
      </c>
      <c r="P204">
        <v>957.38</v>
      </c>
      <c r="Q204">
        <v>1376.66</v>
      </c>
      <c r="R204">
        <v>1102.9100000000001</v>
      </c>
      <c r="S204">
        <v>1261.26</v>
      </c>
      <c r="T204">
        <v>0</v>
      </c>
      <c r="U204">
        <v>0</v>
      </c>
      <c r="V204">
        <v>876.21</v>
      </c>
      <c r="W204">
        <v>802.51</v>
      </c>
      <c r="X204">
        <v>855.08</v>
      </c>
      <c r="Y204">
        <v>992.14</v>
      </c>
      <c r="Z204">
        <v>533.83000000000004</v>
      </c>
      <c r="AA204">
        <v>1665.54</v>
      </c>
      <c r="AB204">
        <v>434.57</v>
      </c>
      <c r="AC204">
        <v>2792.99</v>
      </c>
      <c r="AD204">
        <v>542.08000000000004</v>
      </c>
      <c r="AE204">
        <v>1274.33</v>
      </c>
      <c r="AF204">
        <v>485.4</v>
      </c>
      <c r="AG204">
        <v>1232.3900000000001</v>
      </c>
      <c r="AH204">
        <v>0</v>
      </c>
      <c r="AI204">
        <v>0</v>
      </c>
      <c r="AJ204">
        <v>1215.8399999999999</v>
      </c>
      <c r="AK204">
        <v>1078.3599999999999</v>
      </c>
      <c r="AL204">
        <v>597.73</v>
      </c>
      <c r="AM204">
        <v>1239.6199999999999</v>
      </c>
      <c r="AN204">
        <v>681.18</v>
      </c>
      <c r="AO204">
        <v>1662.18</v>
      </c>
      <c r="AP204">
        <v>1622.83</v>
      </c>
      <c r="AQ204">
        <v>472.32</v>
      </c>
      <c r="AR204">
        <v>0</v>
      </c>
      <c r="AS204">
        <v>0</v>
      </c>
      <c r="AT204">
        <v>0</v>
      </c>
      <c r="AU204">
        <v>0</v>
      </c>
      <c r="AV204">
        <v>0</v>
      </c>
    </row>
    <row r="205" spans="1:48" x14ac:dyDescent="0.45">
      <c r="A205" t="s">
        <v>10</v>
      </c>
      <c r="B205">
        <v>1</v>
      </c>
      <c r="C205">
        <v>5202</v>
      </c>
      <c r="D205">
        <v>5</v>
      </c>
      <c r="E205" t="s">
        <v>224</v>
      </c>
      <c r="G205">
        <v>0</v>
      </c>
      <c r="H205">
        <v>18.73</v>
      </c>
      <c r="I205">
        <v>-6.82</v>
      </c>
      <c r="J205">
        <v>-5.04</v>
      </c>
      <c r="K205">
        <v>-8.1</v>
      </c>
      <c r="L205">
        <v>-52.46</v>
      </c>
      <c r="M205">
        <v>-4.2300000000000004</v>
      </c>
      <c r="N205">
        <v>-0.18</v>
      </c>
      <c r="O205">
        <v>72.44</v>
      </c>
      <c r="P205">
        <v>-39.56</v>
      </c>
      <c r="Q205">
        <v>-11.24</v>
      </c>
      <c r="R205">
        <v>-51.13</v>
      </c>
      <c r="S205">
        <v>15.09</v>
      </c>
      <c r="T205">
        <v>0</v>
      </c>
      <c r="U205">
        <v>0</v>
      </c>
      <c r="V205">
        <v>49.95</v>
      </c>
      <c r="W205">
        <v>40.130000000000003</v>
      </c>
      <c r="X205">
        <v>5.39</v>
      </c>
      <c r="Y205">
        <v>0.38</v>
      </c>
      <c r="Z205">
        <v>0</v>
      </c>
      <c r="AA205">
        <v>16.989999999999998</v>
      </c>
      <c r="AB205">
        <v>42.73</v>
      </c>
      <c r="AC205">
        <v>38.380000000000003</v>
      </c>
      <c r="AD205">
        <v>-72.7</v>
      </c>
      <c r="AE205">
        <v>-2.12</v>
      </c>
      <c r="AF205">
        <v>-107.64</v>
      </c>
      <c r="AG205">
        <v>94.62</v>
      </c>
      <c r="AH205">
        <v>0</v>
      </c>
      <c r="AI205">
        <v>0</v>
      </c>
      <c r="AJ205">
        <v>-29.53</v>
      </c>
      <c r="AK205">
        <v>20.39</v>
      </c>
      <c r="AL205">
        <v>-4.4000000000000004</v>
      </c>
      <c r="AM205">
        <v>25.65</v>
      </c>
      <c r="AN205">
        <v>-38.08</v>
      </c>
      <c r="AO205">
        <v>-20.21</v>
      </c>
      <c r="AP205">
        <v>-35.299999999999997</v>
      </c>
      <c r="AQ205">
        <v>0</v>
      </c>
      <c r="AR205">
        <v>0</v>
      </c>
      <c r="AS205">
        <v>0</v>
      </c>
      <c r="AT205">
        <v>0</v>
      </c>
      <c r="AU205">
        <v>0</v>
      </c>
      <c r="AV205">
        <v>0</v>
      </c>
    </row>
    <row r="206" spans="1:48" x14ac:dyDescent="0.45">
      <c r="A206" t="s">
        <v>10</v>
      </c>
      <c r="B206">
        <v>1</v>
      </c>
      <c r="C206">
        <v>5205</v>
      </c>
      <c r="D206">
        <v>5</v>
      </c>
      <c r="E206" t="s">
        <v>225</v>
      </c>
      <c r="G206">
        <v>0</v>
      </c>
      <c r="H206">
        <v>33.75</v>
      </c>
      <c r="I206">
        <v>0</v>
      </c>
      <c r="J206">
        <v>53.76</v>
      </c>
      <c r="K206">
        <v>0</v>
      </c>
      <c r="L206">
        <v>0</v>
      </c>
      <c r="M206">
        <v>671.47</v>
      </c>
      <c r="N206">
        <v>0</v>
      </c>
      <c r="O206">
        <v>-335.43</v>
      </c>
      <c r="P206">
        <v>0</v>
      </c>
      <c r="Q206">
        <v>14.54</v>
      </c>
      <c r="R206">
        <v>0</v>
      </c>
      <c r="S206">
        <v>0</v>
      </c>
      <c r="T206">
        <v>0</v>
      </c>
      <c r="U206">
        <v>0</v>
      </c>
      <c r="V206">
        <v>118.45</v>
      </c>
      <c r="W206">
        <v>68.680000000000007</v>
      </c>
      <c r="X206">
        <v>129.56</v>
      </c>
      <c r="Y206">
        <v>0</v>
      </c>
      <c r="Z206">
        <v>0</v>
      </c>
      <c r="AA206">
        <v>0</v>
      </c>
      <c r="AB206">
        <v>31.58</v>
      </c>
      <c r="AC206">
        <v>61.64</v>
      </c>
      <c r="AD206">
        <v>8.85</v>
      </c>
      <c r="AE206">
        <v>26.11</v>
      </c>
      <c r="AF206">
        <v>59.94</v>
      </c>
      <c r="AG206">
        <v>119.8</v>
      </c>
      <c r="AH206">
        <v>0</v>
      </c>
      <c r="AI206">
        <v>0</v>
      </c>
      <c r="AJ206">
        <v>0</v>
      </c>
      <c r="AK206">
        <v>0</v>
      </c>
      <c r="AL206">
        <v>0.13</v>
      </c>
      <c r="AM206">
        <v>1.01</v>
      </c>
      <c r="AN206">
        <v>5.41</v>
      </c>
      <c r="AO206">
        <v>0.34</v>
      </c>
      <c r="AP206">
        <v>0.92</v>
      </c>
      <c r="AQ206">
        <v>0</v>
      </c>
      <c r="AR206">
        <v>0</v>
      </c>
      <c r="AS206">
        <v>0</v>
      </c>
      <c r="AT206">
        <v>0</v>
      </c>
      <c r="AU206">
        <v>0</v>
      </c>
      <c r="AV206">
        <v>0</v>
      </c>
    </row>
    <row r="207" spans="1:48" x14ac:dyDescent="0.45">
      <c r="A207" t="s">
        <v>10</v>
      </c>
      <c r="B207">
        <v>1</v>
      </c>
      <c r="C207">
        <v>5210</v>
      </c>
      <c r="D207">
        <v>5</v>
      </c>
      <c r="E207" t="s">
        <v>226</v>
      </c>
      <c r="G207">
        <v>0</v>
      </c>
      <c r="H207">
        <v>0</v>
      </c>
      <c r="I207">
        <v>0</v>
      </c>
      <c r="J207">
        <v>0</v>
      </c>
      <c r="K207">
        <v>0</v>
      </c>
      <c r="L207">
        <v>0</v>
      </c>
      <c r="M207">
        <v>0</v>
      </c>
      <c r="N207">
        <v>0</v>
      </c>
      <c r="O207">
        <v>0</v>
      </c>
      <c r="P207">
        <v>0</v>
      </c>
      <c r="Q207">
        <v>1067.52</v>
      </c>
      <c r="R207">
        <v>1234.93</v>
      </c>
      <c r="S207">
        <v>454.17</v>
      </c>
      <c r="T207">
        <v>0</v>
      </c>
      <c r="U207">
        <v>0</v>
      </c>
      <c r="V207">
        <v>0</v>
      </c>
      <c r="W207">
        <v>0</v>
      </c>
      <c r="X207">
        <v>582.51</v>
      </c>
      <c r="Y207">
        <v>-140.85</v>
      </c>
      <c r="Z207">
        <v>0</v>
      </c>
      <c r="AA207">
        <v>0</v>
      </c>
      <c r="AB207">
        <v>0</v>
      </c>
      <c r="AC207">
        <v>0</v>
      </c>
      <c r="AD207">
        <v>0</v>
      </c>
      <c r="AE207">
        <v>1096.26</v>
      </c>
      <c r="AF207">
        <v>2108.17</v>
      </c>
      <c r="AG207">
        <v>0</v>
      </c>
      <c r="AH207">
        <v>0</v>
      </c>
      <c r="AI207">
        <v>0</v>
      </c>
      <c r="AJ207">
        <v>0</v>
      </c>
      <c r="AK207">
        <v>0</v>
      </c>
      <c r="AL207">
        <v>0</v>
      </c>
      <c r="AM207">
        <v>0</v>
      </c>
      <c r="AN207">
        <v>0</v>
      </c>
      <c r="AO207">
        <v>0</v>
      </c>
      <c r="AP207">
        <v>0</v>
      </c>
      <c r="AQ207">
        <v>0</v>
      </c>
      <c r="AR207">
        <v>0</v>
      </c>
      <c r="AS207">
        <v>0</v>
      </c>
      <c r="AT207">
        <v>0</v>
      </c>
      <c r="AU207">
        <v>0</v>
      </c>
      <c r="AV207">
        <v>0</v>
      </c>
    </row>
    <row r="208" spans="1:48" x14ac:dyDescent="0.45">
      <c r="A208" t="s">
        <v>10</v>
      </c>
      <c r="B208">
        <v>1</v>
      </c>
      <c r="C208">
        <v>5211</v>
      </c>
      <c r="D208">
        <v>5</v>
      </c>
      <c r="E208" t="s">
        <v>150</v>
      </c>
      <c r="G208">
        <v>0</v>
      </c>
      <c r="H208">
        <v>0</v>
      </c>
      <c r="I208">
        <v>0</v>
      </c>
      <c r="J208">
        <v>0</v>
      </c>
      <c r="K208">
        <v>0</v>
      </c>
      <c r="L208">
        <v>0</v>
      </c>
      <c r="M208">
        <v>0</v>
      </c>
      <c r="N208">
        <v>0</v>
      </c>
      <c r="O208">
        <v>0</v>
      </c>
      <c r="P208">
        <v>0</v>
      </c>
      <c r="Q208">
        <v>0</v>
      </c>
      <c r="R208">
        <v>0</v>
      </c>
      <c r="S208">
        <v>0</v>
      </c>
      <c r="T208">
        <v>0</v>
      </c>
      <c r="U208">
        <v>0</v>
      </c>
      <c r="V208">
        <v>0</v>
      </c>
      <c r="W208">
        <v>0</v>
      </c>
      <c r="X208">
        <v>0</v>
      </c>
      <c r="Y208">
        <v>0</v>
      </c>
      <c r="Z208">
        <v>0</v>
      </c>
      <c r="AA208">
        <v>0</v>
      </c>
      <c r="AB208">
        <v>0</v>
      </c>
      <c r="AC208">
        <v>0</v>
      </c>
      <c r="AD208">
        <v>0</v>
      </c>
      <c r="AE208">
        <v>0</v>
      </c>
      <c r="AF208">
        <v>0</v>
      </c>
      <c r="AG208">
        <v>0</v>
      </c>
      <c r="AH208">
        <v>0</v>
      </c>
      <c r="AI208">
        <v>0</v>
      </c>
      <c r="AJ208">
        <v>0</v>
      </c>
      <c r="AK208">
        <v>0</v>
      </c>
      <c r="AL208">
        <v>0</v>
      </c>
      <c r="AM208">
        <v>0</v>
      </c>
      <c r="AN208">
        <v>0</v>
      </c>
      <c r="AO208">
        <v>0</v>
      </c>
      <c r="AP208">
        <v>0</v>
      </c>
      <c r="AQ208">
        <v>0</v>
      </c>
      <c r="AR208">
        <v>0</v>
      </c>
      <c r="AS208">
        <v>0</v>
      </c>
      <c r="AT208">
        <v>0</v>
      </c>
      <c r="AU208">
        <v>0</v>
      </c>
      <c r="AV208">
        <v>0</v>
      </c>
    </row>
    <row r="209" spans="1:48" x14ac:dyDescent="0.45">
      <c r="A209" t="s">
        <v>10</v>
      </c>
      <c r="B209">
        <v>1</v>
      </c>
      <c r="C209">
        <v>5212</v>
      </c>
      <c r="D209">
        <v>5</v>
      </c>
      <c r="E209" t="s">
        <v>227</v>
      </c>
      <c r="G209">
        <v>0</v>
      </c>
      <c r="H209">
        <v>0</v>
      </c>
      <c r="I209">
        <v>0</v>
      </c>
      <c r="J209">
        <v>0</v>
      </c>
      <c r="K209">
        <v>0</v>
      </c>
      <c r="L209">
        <v>16039.01</v>
      </c>
      <c r="M209">
        <v>3794.17</v>
      </c>
      <c r="N209">
        <v>0</v>
      </c>
      <c r="O209">
        <v>0</v>
      </c>
      <c r="P209">
        <v>0</v>
      </c>
      <c r="Q209">
        <v>0</v>
      </c>
      <c r="R209">
        <v>0</v>
      </c>
      <c r="S209">
        <v>0</v>
      </c>
      <c r="T209">
        <v>0</v>
      </c>
      <c r="U209">
        <v>0</v>
      </c>
      <c r="V209">
        <v>0</v>
      </c>
      <c r="W209">
        <v>0</v>
      </c>
      <c r="X209">
        <v>0</v>
      </c>
      <c r="Y209">
        <v>0</v>
      </c>
      <c r="Z209">
        <v>16297.71</v>
      </c>
      <c r="AA209">
        <v>1810.86</v>
      </c>
      <c r="AB209">
        <v>0</v>
      </c>
      <c r="AC209">
        <v>0</v>
      </c>
      <c r="AD209">
        <v>0</v>
      </c>
      <c r="AE209">
        <v>0</v>
      </c>
      <c r="AF209">
        <v>0</v>
      </c>
      <c r="AG209">
        <v>0</v>
      </c>
      <c r="AH209">
        <v>0</v>
      </c>
      <c r="AI209">
        <v>0</v>
      </c>
      <c r="AJ209">
        <v>0</v>
      </c>
      <c r="AK209">
        <v>0</v>
      </c>
      <c r="AL209">
        <v>0</v>
      </c>
      <c r="AM209">
        <v>16297.71</v>
      </c>
      <c r="AN209">
        <v>1810.86</v>
      </c>
      <c r="AO209">
        <v>0</v>
      </c>
      <c r="AP209">
        <v>0</v>
      </c>
      <c r="AQ209">
        <v>0</v>
      </c>
      <c r="AR209">
        <v>0</v>
      </c>
      <c r="AS209">
        <v>0</v>
      </c>
      <c r="AT209">
        <v>0</v>
      </c>
      <c r="AU209">
        <v>0</v>
      </c>
      <c r="AV209">
        <v>0</v>
      </c>
    </row>
    <row r="210" spans="1:48" x14ac:dyDescent="0.45">
      <c r="A210" t="s">
        <v>10</v>
      </c>
      <c r="B210">
        <v>1</v>
      </c>
      <c r="C210">
        <v>5213</v>
      </c>
      <c r="D210">
        <v>5</v>
      </c>
      <c r="E210" t="s">
        <v>150</v>
      </c>
      <c r="G210">
        <v>0</v>
      </c>
      <c r="H210">
        <v>0</v>
      </c>
      <c r="I210">
        <v>0</v>
      </c>
      <c r="J210">
        <v>0</v>
      </c>
      <c r="K210">
        <v>0</v>
      </c>
      <c r="L210">
        <v>0</v>
      </c>
      <c r="M210">
        <v>0</v>
      </c>
      <c r="N210">
        <v>0</v>
      </c>
      <c r="O210">
        <v>0</v>
      </c>
      <c r="P210">
        <v>0</v>
      </c>
      <c r="Q210">
        <v>0</v>
      </c>
      <c r="R210">
        <v>0</v>
      </c>
      <c r="S210">
        <v>0</v>
      </c>
      <c r="T210">
        <v>0</v>
      </c>
      <c r="U210">
        <v>0</v>
      </c>
      <c r="V210">
        <v>0</v>
      </c>
      <c r="W210">
        <v>0</v>
      </c>
      <c r="X210">
        <v>0</v>
      </c>
      <c r="Y210">
        <v>0</v>
      </c>
      <c r="Z210">
        <v>0</v>
      </c>
      <c r="AA210">
        <v>0</v>
      </c>
      <c r="AB210">
        <v>0</v>
      </c>
      <c r="AC210">
        <v>0</v>
      </c>
      <c r="AD210">
        <v>0</v>
      </c>
      <c r="AE210">
        <v>0</v>
      </c>
      <c r="AF210">
        <v>0</v>
      </c>
      <c r="AG210">
        <v>0</v>
      </c>
      <c r="AH210">
        <v>0</v>
      </c>
      <c r="AI210">
        <v>0</v>
      </c>
      <c r="AJ210">
        <v>0</v>
      </c>
      <c r="AK210">
        <v>0</v>
      </c>
      <c r="AL210">
        <v>0</v>
      </c>
      <c r="AM210">
        <v>0</v>
      </c>
      <c r="AN210">
        <v>0</v>
      </c>
      <c r="AO210">
        <v>0</v>
      </c>
      <c r="AP210">
        <v>0</v>
      </c>
      <c r="AQ210">
        <v>0</v>
      </c>
      <c r="AR210">
        <v>0</v>
      </c>
      <c r="AS210">
        <v>0</v>
      </c>
      <c r="AT210">
        <v>0</v>
      </c>
      <c r="AU210">
        <v>0</v>
      </c>
      <c r="AV210">
        <v>0</v>
      </c>
    </row>
    <row r="211" spans="1:48" x14ac:dyDescent="0.45">
      <c r="A211" t="s">
        <v>10</v>
      </c>
      <c r="B211">
        <v>1</v>
      </c>
      <c r="C211">
        <v>5215</v>
      </c>
      <c r="D211">
        <v>5</v>
      </c>
      <c r="E211" t="s">
        <v>228</v>
      </c>
      <c r="G211">
        <v>0</v>
      </c>
      <c r="H211">
        <v>0</v>
      </c>
      <c r="I211">
        <v>0</v>
      </c>
      <c r="J211">
        <v>5000</v>
      </c>
      <c r="K211">
        <v>0</v>
      </c>
      <c r="L211">
        <v>807.13</v>
      </c>
      <c r="M211">
        <v>3200</v>
      </c>
      <c r="N211">
        <v>-3.46</v>
      </c>
      <c r="O211">
        <v>0</v>
      </c>
      <c r="P211">
        <v>0</v>
      </c>
      <c r="Q211">
        <v>3000</v>
      </c>
      <c r="R211">
        <v>0</v>
      </c>
      <c r="S211">
        <v>28247.96</v>
      </c>
      <c r="T211">
        <v>0</v>
      </c>
      <c r="U211">
        <v>0</v>
      </c>
      <c r="V211">
        <v>0</v>
      </c>
      <c r="W211">
        <v>0</v>
      </c>
      <c r="X211">
        <v>4000</v>
      </c>
      <c r="Y211">
        <v>0</v>
      </c>
      <c r="Z211">
        <v>14500</v>
      </c>
      <c r="AA211">
        <v>20.56</v>
      </c>
      <c r="AB211">
        <v>828.57</v>
      </c>
      <c r="AC211">
        <v>0</v>
      </c>
      <c r="AD211">
        <v>19484.310000000001</v>
      </c>
      <c r="AE211">
        <v>0</v>
      </c>
      <c r="AF211">
        <v>5000</v>
      </c>
      <c r="AG211">
        <v>7393.89</v>
      </c>
      <c r="AH211">
        <v>0</v>
      </c>
      <c r="AI211">
        <v>0</v>
      </c>
      <c r="AJ211">
        <v>111.07</v>
      </c>
      <c r="AK211">
        <v>0</v>
      </c>
      <c r="AL211">
        <v>1454.43</v>
      </c>
      <c r="AM211">
        <v>1853.29</v>
      </c>
      <c r="AN211">
        <v>464.39</v>
      </c>
      <c r="AO211">
        <v>33736.559999999998</v>
      </c>
      <c r="AP211">
        <v>0</v>
      </c>
      <c r="AQ211">
        <v>0</v>
      </c>
      <c r="AR211">
        <v>0</v>
      </c>
      <c r="AS211">
        <v>0</v>
      </c>
      <c r="AT211">
        <v>0</v>
      </c>
      <c r="AU211">
        <v>0</v>
      </c>
      <c r="AV211">
        <v>0</v>
      </c>
    </row>
    <row r="212" spans="1:48" x14ac:dyDescent="0.45">
      <c r="A212" t="s">
        <v>10</v>
      </c>
      <c r="B212">
        <v>1</v>
      </c>
      <c r="C212">
        <v>5216</v>
      </c>
      <c r="D212">
        <v>5</v>
      </c>
      <c r="E212" t="s">
        <v>229</v>
      </c>
      <c r="G212">
        <v>0</v>
      </c>
      <c r="H212">
        <v>0</v>
      </c>
      <c r="I212">
        <v>0</v>
      </c>
      <c r="J212">
        <v>2000</v>
      </c>
      <c r="K212">
        <v>0</v>
      </c>
      <c r="L212">
        <v>0</v>
      </c>
      <c r="M212">
        <v>9950</v>
      </c>
      <c r="N212">
        <v>26.07</v>
      </c>
      <c r="O212">
        <v>0</v>
      </c>
      <c r="P212">
        <v>0</v>
      </c>
      <c r="Q212">
        <v>3000</v>
      </c>
      <c r="R212">
        <v>0</v>
      </c>
      <c r="S212">
        <v>8072.41</v>
      </c>
      <c r="T212">
        <v>0</v>
      </c>
      <c r="U212">
        <v>0</v>
      </c>
      <c r="V212">
        <v>0</v>
      </c>
      <c r="W212">
        <v>0</v>
      </c>
      <c r="X212">
        <v>0</v>
      </c>
      <c r="Y212">
        <v>0</v>
      </c>
      <c r="Z212">
        <v>3400</v>
      </c>
      <c r="AA212">
        <v>-37.67</v>
      </c>
      <c r="AB212">
        <v>0</v>
      </c>
      <c r="AC212">
        <v>0</v>
      </c>
      <c r="AD212">
        <v>0</v>
      </c>
      <c r="AE212">
        <v>0</v>
      </c>
      <c r="AF212">
        <v>0</v>
      </c>
      <c r="AG212">
        <v>0</v>
      </c>
      <c r="AH212">
        <v>0</v>
      </c>
      <c r="AI212">
        <v>0</v>
      </c>
      <c r="AJ212">
        <v>0</v>
      </c>
      <c r="AK212">
        <v>0</v>
      </c>
      <c r="AL212">
        <v>0</v>
      </c>
      <c r="AM212">
        <v>0</v>
      </c>
      <c r="AN212">
        <v>0</v>
      </c>
      <c r="AO212">
        <v>0</v>
      </c>
      <c r="AP212">
        <v>0</v>
      </c>
      <c r="AQ212">
        <v>0</v>
      </c>
      <c r="AR212">
        <v>0</v>
      </c>
      <c r="AS212">
        <v>0</v>
      </c>
      <c r="AT212">
        <v>0</v>
      </c>
      <c r="AU212">
        <v>0</v>
      </c>
      <c r="AV212">
        <v>0</v>
      </c>
    </row>
    <row r="213" spans="1:48" x14ac:dyDescent="0.45">
      <c r="A213" t="s">
        <v>10</v>
      </c>
      <c r="B213">
        <v>1</v>
      </c>
      <c r="C213">
        <v>5217</v>
      </c>
      <c r="D213">
        <v>5</v>
      </c>
      <c r="E213" t="s">
        <v>230</v>
      </c>
      <c r="G213">
        <v>0</v>
      </c>
      <c r="H213">
        <v>0</v>
      </c>
      <c r="I213">
        <v>0</v>
      </c>
      <c r="J213">
        <v>0</v>
      </c>
      <c r="K213">
        <v>0</v>
      </c>
      <c r="L213">
        <v>0</v>
      </c>
      <c r="M213">
        <v>0</v>
      </c>
      <c r="N213">
        <v>3076.73</v>
      </c>
      <c r="O213">
        <v>0</v>
      </c>
      <c r="P213">
        <v>3955</v>
      </c>
      <c r="Q213">
        <v>0</v>
      </c>
      <c r="R213">
        <v>0</v>
      </c>
      <c r="S213">
        <v>0</v>
      </c>
      <c r="T213">
        <v>0</v>
      </c>
      <c r="U213">
        <v>0</v>
      </c>
      <c r="V213">
        <v>0</v>
      </c>
      <c r="W213">
        <v>3690.7</v>
      </c>
      <c r="X213">
        <v>0</v>
      </c>
      <c r="Y213">
        <v>0</v>
      </c>
      <c r="Z213">
        <v>0</v>
      </c>
      <c r="AA213">
        <v>250</v>
      </c>
      <c r="AB213">
        <v>0</v>
      </c>
      <c r="AC213">
        <v>0</v>
      </c>
      <c r="AD213">
        <v>0</v>
      </c>
      <c r="AE213">
        <v>0</v>
      </c>
      <c r="AF213">
        <v>29.89</v>
      </c>
      <c r="AG213">
        <v>0</v>
      </c>
      <c r="AH213">
        <v>0</v>
      </c>
      <c r="AI213">
        <v>0</v>
      </c>
      <c r="AJ213">
        <v>212.5</v>
      </c>
      <c r="AK213">
        <v>0</v>
      </c>
      <c r="AL213">
        <v>0</v>
      </c>
      <c r="AM213">
        <v>0</v>
      </c>
      <c r="AN213">
        <v>60</v>
      </c>
      <c r="AO213">
        <v>0</v>
      </c>
      <c r="AP213">
        <v>0</v>
      </c>
      <c r="AQ213">
        <v>0</v>
      </c>
      <c r="AR213">
        <v>0</v>
      </c>
      <c r="AS213">
        <v>0</v>
      </c>
      <c r="AT213">
        <v>0</v>
      </c>
      <c r="AU213">
        <v>0</v>
      </c>
      <c r="AV213">
        <v>0</v>
      </c>
    </row>
    <row r="214" spans="1:48" x14ac:dyDescent="0.45">
      <c r="A214" t="s">
        <v>10</v>
      </c>
      <c r="B214">
        <v>1</v>
      </c>
      <c r="C214">
        <v>5218</v>
      </c>
      <c r="D214">
        <v>5</v>
      </c>
      <c r="E214" t="s">
        <v>231</v>
      </c>
      <c r="G214">
        <v>0</v>
      </c>
      <c r="H214">
        <v>0</v>
      </c>
      <c r="I214">
        <v>0</v>
      </c>
      <c r="J214">
        <v>0</v>
      </c>
      <c r="K214">
        <v>0</v>
      </c>
      <c r="L214">
        <v>0</v>
      </c>
      <c r="M214">
        <v>0</v>
      </c>
      <c r="N214">
        <v>0</v>
      </c>
      <c r="O214">
        <v>0</v>
      </c>
      <c r="P214">
        <v>0</v>
      </c>
      <c r="Q214">
        <v>0</v>
      </c>
      <c r="R214">
        <v>0</v>
      </c>
      <c r="S214">
        <v>0</v>
      </c>
      <c r="T214">
        <v>0</v>
      </c>
      <c r="U214">
        <v>0</v>
      </c>
      <c r="V214">
        <v>0</v>
      </c>
      <c r="W214">
        <v>0</v>
      </c>
      <c r="X214">
        <v>0</v>
      </c>
      <c r="Y214">
        <v>0</v>
      </c>
      <c r="Z214">
        <v>0</v>
      </c>
      <c r="AA214">
        <v>0</v>
      </c>
      <c r="AB214">
        <v>0</v>
      </c>
      <c r="AC214">
        <v>0</v>
      </c>
      <c r="AD214">
        <v>0</v>
      </c>
      <c r="AE214">
        <v>0</v>
      </c>
      <c r="AF214">
        <v>0</v>
      </c>
      <c r="AG214">
        <v>0</v>
      </c>
      <c r="AH214">
        <v>0</v>
      </c>
      <c r="AI214">
        <v>0</v>
      </c>
      <c r="AJ214">
        <v>0</v>
      </c>
      <c r="AK214">
        <v>0</v>
      </c>
      <c r="AL214">
        <v>0</v>
      </c>
      <c r="AM214">
        <v>0</v>
      </c>
      <c r="AN214">
        <v>0</v>
      </c>
      <c r="AO214">
        <v>0</v>
      </c>
      <c r="AP214">
        <v>0</v>
      </c>
      <c r="AQ214">
        <v>0</v>
      </c>
      <c r="AR214">
        <v>0</v>
      </c>
      <c r="AS214">
        <v>0</v>
      </c>
      <c r="AT214">
        <v>0</v>
      </c>
      <c r="AU214">
        <v>0</v>
      </c>
      <c r="AV214">
        <v>0</v>
      </c>
    </row>
    <row r="215" spans="1:48" x14ac:dyDescent="0.45">
      <c r="A215" t="s">
        <v>10</v>
      </c>
      <c r="B215">
        <v>1</v>
      </c>
      <c r="C215">
        <v>5219</v>
      </c>
      <c r="D215">
        <v>5</v>
      </c>
      <c r="E215" t="s">
        <v>232</v>
      </c>
      <c r="G215">
        <v>0</v>
      </c>
      <c r="H215">
        <v>0</v>
      </c>
      <c r="I215">
        <v>0</v>
      </c>
      <c r="J215">
        <v>0</v>
      </c>
      <c r="K215">
        <v>0</v>
      </c>
      <c r="L215">
        <v>0</v>
      </c>
      <c r="M215">
        <v>0</v>
      </c>
      <c r="N215">
        <v>0</v>
      </c>
      <c r="O215">
        <v>0</v>
      </c>
      <c r="P215">
        <v>0</v>
      </c>
      <c r="Q215">
        <v>0</v>
      </c>
      <c r="R215">
        <v>0</v>
      </c>
      <c r="S215">
        <v>0</v>
      </c>
      <c r="T215">
        <v>0</v>
      </c>
      <c r="U215">
        <v>0</v>
      </c>
      <c r="V215">
        <v>0</v>
      </c>
      <c r="W215">
        <v>0</v>
      </c>
      <c r="X215">
        <v>0</v>
      </c>
      <c r="Y215">
        <v>0</v>
      </c>
      <c r="Z215">
        <v>0</v>
      </c>
      <c r="AA215">
        <v>0</v>
      </c>
      <c r="AB215">
        <v>0</v>
      </c>
      <c r="AC215">
        <v>0</v>
      </c>
      <c r="AD215">
        <v>0</v>
      </c>
      <c r="AE215">
        <v>0</v>
      </c>
      <c r="AF215">
        <v>0</v>
      </c>
      <c r="AG215">
        <v>0</v>
      </c>
      <c r="AH215">
        <v>0</v>
      </c>
      <c r="AI215">
        <v>0</v>
      </c>
      <c r="AJ215">
        <v>0</v>
      </c>
      <c r="AK215">
        <v>0</v>
      </c>
      <c r="AL215">
        <v>0</v>
      </c>
      <c r="AM215">
        <v>0</v>
      </c>
      <c r="AN215">
        <v>0</v>
      </c>
      <c r="AO215">
        <v>0</v>
      </c>
      <c r="AP215">
        <v>0</v>
      </c>
      <c r="AQ215">
        <v>0</v>
      </c>
      <c r="AR215">
        <v>0</v>
      </c>
      <c r="AS215">
        <v>0</v>
      </c>
      <c r="AT215">
        <v>0</v>
      </c>
      <c r="AU215">
        <v>0</v>
      </c>
      <c r="AV215">
        <v>0</v>
      </c>
    </row>
    <row r="216" spans="1:48" x14ac:dyDescent="0.45">
      <c r="A216" t="s">
        <v>10</v>
      </c>
      <c r="B216">
        <v>1</v>
      </c>
      <c r="C216">
        <v>5220</v>
      </c>
      <c r="D216">
        <v>5</v>
      </c>
      <c r="E216" t="s">
        <v>233</v>
      </c>
      <c r="G216">
        <v>0</v>
      </c>
      <c r="H216">
        <v>19.68</v>
      </c>
      <c r="I216">
        <v>48.35</v>
      </c>
      <c r="J216">
        <v>44.57</v>
      </c>
      <c r="K216">
        <v>11.57</v>
      </c>
      <c r="L216">
        <v>0</v>
      </c>
      <c r="M216">
        <v>47.56</v>
      </c>
      <c r="N216">
        <v>17.55</v>
      </c>
      <c r="O216">
        <v>98.77</v>
      </c>
      <c r="P216">
        <v>10</v>
      </c>
      <c r="Q216">
        <v>107.47</v>
      </c>
      <c r="R216">
        <v>34.53</v>
      </c>
      <c r="S216">
        <v>112.1</v>
      </c>
      <c r="T216">
        <v>0</v>
      </c>
      <c r="U216">
        <v>0</v>
      </c>
      <c r="V216">
        <v>50.24</v>
      </c>
      <c r="W216">
        <v>78.03</v>
      </c>
      <c r="X216">
        <v>402.92</v>
      </c>
      <c r="Y216">
        <v>233.54</v>
      </c>
      <c r="Z216">
        <v>321.3</v>
      </c>
      <c r="AA216">
        <v>460.12</v>
      </c>
      <c r="AB216">
        <v>116.2</v>
      </c>
      <c r="AC216">
        <v>-204.54</v>
      </c>
      <c r="AD216">
        <v>-4.47</v>
      </c>
      <c r="AE216">
        <v>26.66</v>
      </c>
      <c r="AF216">
        <v>22</v>
      </c>
      <c r="AG216">
        <v>169.87</v>
      </c>
      <c r="AH216">
        <v>0</v>
      </c>
      <c r="AI216">
        <v>0</v>
      </c>
      <c r="AJ216">
        <v>0</v>
      </c>
      <c r="AK216">
        <v>140.16999999999999</v>
      </c>
      <c r="AL216">
        <v>19.420000000000002</v>
      </c>
      <c r="AM216">
        <v>11.56</v>
      </c>
      <c r="AN216">
        <v>18.399999999999999</v>
      </c>
      <c r="AO216">
        <v>20</v>
      </c>
      <c r="AP216">
        <v>30</v>
      </c>
      <c r="AQ216">
        <v>0</v>
      </c>
      <c r="AR216">
        <v>0</v>
      </c>
      <c r="AS216">
        <v>0</v>
      </c>
      <c r="AT216">
        <v>0</v>
      </c>
      <c r="AU216">
        <v>0</v>
      </c>
      <c r="AV216">
        <v>0</v>
      </c>
    </row>
    <row r="217" spans="1:48" x14ac:dyDescent="0.45">
      <c r="A217" t="s">
        <v>10</v>
      </c>
      <c r="B217">
        <v>1</v>
      </c>
      <c r="C217">
        <v>5230</v>
      </c>
      <c r="D217">
        <v>5</v>
      </c>
      <c r="E217" t="s">
        <v>234</v>
      </c>
      <c r="G217">
        <v>0</v>
      </c>
      <c r="H217">
        <v>2063.4499999999998</v>
      </c>
      <c r="I217">
        <v>2063.4499999999998</v>
      </c>
      <c r="J217">
        <v>2063.4499999999998</v>
      </c>
      <c r="K217">
        <v>2063.39</v>
      </c>
      <c r="L217">
        <v>2364.11</v>
      </c>
      <c r="M217">
        <v>2364.11</v>
      </c>
      <c r="N217">
        <v>2364.11</v>
      </c>
      <c r="O217">
        <v>2364.11</v>
      </c>
      <c r="P217">
        <v>2364.11</v>
      </c>
      <c r="Q217">
        <v>2364.11</v>
      </c>
      <c r="R217">
        <v>2382.73</v>
      </c>
      <c r="S217">
        <v>2589.16</v>
      </c>
      <c r="T217">
        <v>0</v>
      </c>
      <c r="U217">
        <v>0</v>
      </c>
      <c r="V217">
        <v>2303.7199999999998</v>
      </c>
      <c r="W217">
        <v>2303.7199999999998</v>
      </c>
      <c r="X217">
        <v>2303.7199999999998</v>
      </c>
      <c r="Y217">
        <v>2303.6999999999998</v>
      </c>
      <c r="Z217">
        <v>2003.06</v>
      </c>
      <c r="AA217">
        <v>2003.06</v>
      </c>
      <c r="AB217">
        <v>2003.06</v>
      </c>
      <c r="AC217">
        <v>2402</v>
      </c>
      <c r="AD217">
        <v>2311.2399999999998</v>
      </c>
      <c r="AE217">
        <v>2217.6799999999998</v>
      </c>
      <c r="AF217">
        <v>2327.25</v>
      </c>
      <c r="AG217">
        <v>2327.25</v>
      </c>
      <c r="AH217">
        <v>0</v>
      </c>
      <c r="AI217">
        <v>0</v>
      </c>
      <c r="AJ217">
        <v>2327.2399999999998</v>
      </c>
      <c r="AK217">
        <v>2327.2399999999998</v>
      </c>
      <c r="AL217">
        <v>2327.2399999999998</v>
      </c>
      <c r="AM217">
        <v>2327.2199999999998</v>
      </c>
      <c r="AN217">
        <v>2336.5</v>
      </c>
      <c r="AO217">
        <v>2336.5</v>
      </c>
      <c r="AP217">
        <v>2336.5</v>
      </c>
      <c r="AQ217">
        <v>0</v>
      </c>
      <c r="AR217">
        <v>0</v>
      </c>
      <c r="AS217">
        <v>0</v>
      </c>
      <c r="AT217">
        <v>0</v>
      </c>
      <c r="AU217">
        <v>0</v>
      </c>
      <c r="AV217">
        <v>0</v>
      </c>
    </row>
    <row r="218" spans="1:48" x14ac:dyDescent="0.45">
      <c r="A218" t="s">
        <v>10</v>
      </c>
      <c r="B218">
        <v>1</v>
      </c>
      <c r="C218">
        <v>5300</v>
      </c>
      <c r="D218">
        <v>5</v>
      </c>
      <c r="E218" t="s">
        <v>235</v>
      </c>
      <c r="G218">
        <v>0</v>
      </c>
      <c r="H218">
        <v>0</v>
      </c>
      <c r="I218">
        <v>0</v>
      </c>
      <c r="J218">
        <v>0</v>
      </c>
      <c r="K218">
        <v>0</v>
      </c>
      <c r="L218">
        <v>1206.29</v>
      </c>
      <c r="M218">
        <v>17948.150000000001</v>
      </c>
      <c r="N218">
        <v>389.89</v>
      </c>
      <c r="O218">
        <v>413.42</v>
      </c>
      <c r="P218">
        <v>1126.45</v>
      </c>
      <c r="Q218">
        <v>17152.900000000001</v>
      </c>
      <c r="R218">
        <v>15365.04</v>
      </c>
      <c r="S218">
        <v>491.4</v>
      </c>
      <c r="T218">
        <v>0</v>
      </c>
      <c r="U218">
        <v>0</v>
      </c>
      <c r="V218">
        <v>496.38</v>
      </c>
      <c r="W218">
        <v>217.83</v>
      </c>
      <c r="X218">
        <v>44.44</v>
      </c>
      <c r="Y218">
        <v>0</v>
      </c>
      <c r="Z218">
        <v>238.93</v>
      </c>
      <c r="AA218">
        <v>20520.22</v>
      </c>
      <c r="AB218">
        <v>673.46</v>
      </c>
      <c r="AC218">
        <v>20470.54</v>
      </c>
      <c r="AD218">
        <v>5837.45</v>
      </c>
      <c r="AE218">
        <v>24913.759999999998</v>
      </c>
      <c r="AF218">
        <v>18520.189999999999</v>
      </c>
      <c r="AG218">
        <v>18172.580000000002</v>
      </c>
      <c r="AH218">
        <v>0</v>
      </c>
      <c r="AI218">
        <v>0</v>
      </c>
      <c r="AJ218">
        <v>0</v>
      </c>
      <c r="AK218">
        <v>0</v>
      </c>
      <c r="AL218">
        <v>0</v>
      </c>
      <c r="AM218">
        <v>0</v>
      </c>
      <c r="AN218">
        <v>-169.2</v>
      </c>
      <c r="AO218">
        <v>16792.580000000002</v>
      </c>
      <c r="AP218">
        <v>2461.58</v>
      </c>
      <c r="AQ218">
        <v>50</v>
      </c>
      <c r="AR218">
        <v>0</v>
      </c>
      <c r="AS218">
        <v>0</v>
      </c>
      <c r="AT218">
        <v>0</v>
      </c>
      <c r="AU218">
        <v>0</v>
      </c>
      <c r="AV218">
        <v>0</v>
      </c>
    </row>
    <row r="219" spans="1:48" x14ac:dyDescent="0.45">
      <c r="A219" t="s">
        <v>10</v>
      </c>
      <c r="B219">
        <v>1</v>
      </c>
      <c r="C219">
        <v>5305</v>
      </c>
      <c r="D219">
        <v>5</v>
      </c>
      <c r="E219" t="s">
        <v>236</v>
      </c>
      <c r="G219">
        <v>0</v>
      </c>
      <c r="H219">
        <v>0</v>
      </c>
      <c r="I219">
        <v>0</v>
      </c>
      <c r="J219">
        <v>0</v>
      </c>
      <c r="K219">
        <v>0</v>
      </c>
      <c r="L219">
        <v>0</v>
      </c>
      <c r="M219">
        <v>0</v>
      </c>
      <c r="N219">
        <v>0</v>
      </c>
      <c r="O219">
        <v>0</v>
      </c>
      <c r="P219">
        <v>0</v>
      </c>
      <c r="Q219">
        <v>0</v>
      </c>
      <c r="R219">
        <v>0</v>
      </c>
      <c r="S219">
        <v>0</v>
      </c>
      <c r="T219">
        <v>0</v>
      </c>
      <c r="U219">
        <v>0</v>
      </c>
      <c r="V219">
        <v>0</v>
      </c>
      <c r="W219">
        <v>0</v>
      </c>
      <c r="X219">
        <v>0</v>
      </c>
      <c r="Y219">
        <v>0</v>
      </c>
      <c r="Z219">
        <v>0</v>
      </c>
      <c r="AA219">
        <v>0</v>
      </c>
      <c r="AB219">
        <v>0</v>
      </c>
      <c r="AC219">
        <v>0</v>
      </c>
      <c r="AD219">
        <v>0</v>
      </c>
      <c r="AE219">
        <v>0</v>
      </c>
      <c r="AF219">
        <v>0</v>
      </c>
      <c r="AG219">
        <v>0</v>
      </c>
      <c r="AH219">
        <v>0</v>
      </c>
      <c r="AI219">
        <v>0</v>
      </c>
      <c r="AJ219">
        <v>0</v>
      </c>
      <c r="AK219">
        <v>0</v>
      </c>
      <c r="AL219">
        <v>0</v>
      </c>
      <c r="AM219">
        <v>0</v>
      </c>
      <c r="AN219">
        <v>0</v>
      </c>
      <c r="AO219">
        <v>0</v>
      </c>
      <c r="AP219">
        <v>0</v>
      </c>
      <c r="AQ219">
        <v>0</v>
      </c>
      <c r="AR219">
        <v>0</v>
      </c>
      <c r="AS219">
        <v>0</v>
      </c>
      <c r="AT219">
        <v>0</v>
      </c>
      <c r="AU219">
        <v>0</v>
      </c>
      <c r="AV219">
        <v>0</v>
      </c>
    </row>
    <row r="220" spans="1:48" x14ac:dyDescent="0.45">
      <c r="A220" t="s">
        <v>10</v>
      </c>
      <c r="B220">
        <v>1</v>
      </c>
      <c r="C220">
        <v>5306</v>
      </c>
      <c r="D220">
        <v>5</v>
      </c>
      <c r="E220" t="s">
        <v>237</v>
      </c>
      <c r="G220">
        <v>0</v>
      </c>
      <c r="H220">
        <v>0</v>
      </c>
      <c r="I220">
        <v>0</v>
      </c>
      <c r="J220">
        <v>0</v>
      </c>
      <c r="K220">
        <v>0</v>
      </c>
      <c r="L220">
        <v>0</v>
      </c>
      <c r="M220">
        <v>0</v>
      </c>
      <c r="N220">
        <v>0</v>
      </c>
      <c r="O220">
        <v>0</v>
      </c>
      <c r="P220">
        <v>0</v>
      </c>
      <c r="Q220">
        <v>0</v>
      </c>
      <c r="R220">
        <v>0</v>
      </c>
      <c r="S220">
        <v>0</v>
      </c>
      <c r="T220">
        <v>0</v>
      </c>
      <c r="U220">
        <v>0</v>
      </c>
      <c r="V220">
        <v>0</v>
      </c>
      <c r="W220">
        <v>0</v>
      </c>
      <c r="X220">
        <v>0</v>
      </c>
      <c r="Y220">
        <v>0</v>
      </c>
      <c r="Z220">
        <v>0</v>
      </c>
      <c r="AA220">
        <v>0</v>
      </c>
      <c r="AB220">
        <v>0</v>
      </c>
      <c r="AC220">
        <v>0</v>
      </c>
      <c r="AD220">
        <v>0</v>
      </c>
      <c r="AE220">
        <v>0</v>
      </c>
      <c r="AF220">
        <v>0</v>
      </c>
      <c r="AG220">
        <v>0</v>
      </c>
      <c r="AH220">
        <v>0</v>
      </c>
      <c r="AI220">
        <v>0</v>
      </c>
      <c r="AJ220">
        <v>0</v>
      </c>
      <c r="AK220">
        <v>0</v>
      </c>
      <c r="AL220">
        <v>0</v>
      </c>
      <c r="AM220">
        <v>0</v>
      </c>
      <c r="AN220">
        <v>0</v>
      </c>
      <c r="AO220">
        <v>0</v>
      </c>
      <c r="AP220">
        <v>0</v>
      </c>
      <c r="AQ220">
        <v>0</v>
      </c>
      <c r="AR220">
        <v>0</v>
      </c>
      <c r="AS220">
        <v>0</v>
      </c>
      <c r="AT220">
        <v>0</v>
      </c>
      <c r="AU220">
        <v>0</v>
      </c>
      <c r="AV220">
        <v>0</v>
      </c>
    </row>
    <row r="221" spans="1:48" x14ac:dyDescent="0.45">
      <c r="A221" t="s">
        <v>10</v>
      </c>
      <c r="B221">
        <v>1</v>
      </c>
      <c r="C221">
        <v>5307</v>
      </c>
      <c r="D221">
        <v>5</v>
      </c>
      <c r="E221" t="s">
        <v>236</v>
      </c>
      <c r="G221">
        <v>0</v>
      </c>
      <c r="H221">
        <v>0</v>
      </c>
      <c r="I221">
        <v>0</v>
      </c>
      <c r="J221">
        <v>0</v>
      </c>
      <c r="K221">
        <v>0</v>
      </c>
      <c r="L221">
        <v>0</v>
      </c>
      <c r="M221">
        <v>0</v>
      </c>
      <c r="N221">
        <v>0</v>
      </c>
      <c r="O221">
        <v>0</v>
      </c>
      <c r="P221">
        <v>0</v>
      </c>
      <c r="Q221">
        <v>0</v>
      </c>
      <c r="R221">
        <v>0</v>
      </c>
      <c r="S221">
        <v>0</v>
      </c>
      <c r="T221">
        <v>0</v>
      </c>
      <c r="U221">
        <v>0</v>
      </c>
      <c r="V221">
        <v>0</v>
      </c>
      <c r="W221">
        <v>0</v>
      </c>
      <c r="X221">
        <v>0</v>
      </c>
      <c r="Y221">
        <v>0</v>
      </c>
      <c r="Z221">
        <v>0</v>
      </c>
      <c r="AA221">
        <v>0</v>
      </c>
      <c r="AB221">
        <v>0</v>
      </c>
      <c r="AC221">
        <v>0</v>
      </c>
      <c r="AD221">
        <v>0</v>
      </c>
      <c r="AE221">
        <v>0</v>
      </c>
      <c r="AF221">
        <v>0</v>
      </c>
      <c r="AG221">
        <v>0</v>
      </c>
      <c r="AH221">
        <v>0</v>
      </c>
      <c r="AI221">
        <v>0</v>
      </c>
      <c r="AJ221">
        <v>0</v>
      </c>
      <c r="AK221">
        <v>0</v>
      </c>
      <c r="AL221">
        <v>0</v>
      </c>
      <c r="AM221">
        <v>0</v>
      </c>
      <c r="AN221">
        <v>0</v>
      </c>
      <c r="AO221">
        <v>0</v>
      </c>
      <c r="AP221">
        <v>0</v>
      </c>
      <c r="AQ221">
        <v>0</v>
      </c>
      <c r="AR221">
        <v>0</v>
      </c>
      <c r="AS221">
        <v>0</v>
      </c>
      <c r="AT221">
        <v>0</v>
      </c>
      <c r="AU221">
        <v>0</v>
      </c>
      <c r="AV221">
        <v>0</v>
      </c>
    </row>
    <row r="222" spans="1:48" x14ac:dyDescent="0.45">
      <c r="A222" t="s">
        <v>10</v>
      </c>
      <c r="B222">
        <v>1</v>
      </c>
      <c r="C222">
        <v>5308</v>
      </c>
      <c r="D222">
        <v>5</v>
      </c>
      <c r="E222" t="s">
        <v>236</v>
      </c>
      <c r="G222">
        <v>0</v>
      </c>
      <c r="H222">
        <v>0</v>
      </c>
      <c r="I222">
        <v>0</v>
      </c>
      <c r="J222">
        <v>0</v>
      </c>
      <c r="K222">
        <v>0</v>
      </c>
      <c r="L222">
        <v>0</v>
      </c>
      <c r="M222">
        <v>0</v>
      </c>
      <c r="N222">
        <v>0</v>
      </c>
      <c r="O222">
        <v>0</v>
      </c>
      <c r="P222">
        <v>0</v>
      </c>
      <c r="Q222">
        <v>0</v>
      </c>
      <c r="R222">
        <v>0</v>
      </c>
      <c r="S222">
        <v>0</v>
      </c>
      <c r="T222">
        <v>0</v>
      </c>
      <c r="U222">
        <v>0</v>
      </c>
      <c r="V222">
        <v>0</v>
      </c>
      <c r="W222">
        <v>0</v>
      </c>
      <c r="X222">
        <v>0</v>
      </c>
      <c r="Y222">
        <v>0</v>
      </c>
      <c r="Z222">
        <v>0</v>
      </c>
      <c r="AA222">
        <v>0</v>
      </c>
      <c r="AB222">
        <v>0</v>
      </c>
      <c r="AC222">
        <v>0</v>
      </c>
      <c r="AD222">
        <v>0</v>
      </c>
      <c r="AE222">
        <v>0</v>
      </c>
      <c r="AF222">
        <v>0</v>
      </c>
      <c r="AG222">
        <v>0</v>
      </c>
      <c r="AH222">
        <v>0</v>
      </c>
      <c r="AI222">
        <v>0</v>
      </c>
      <c r="AJ222">
        <v>0</v>
      </c>
      <c r="AK222">
        <v>0</v>
      </c>
      <c r="AL222">
        <v>0</v>
      </c>
      <c r="AM222">
        <v>0</v>
      </c>
      <c r="AN222">
        <v>0</v>
      </c>
      <c r="AO222">
        <v>0</v>
      </c>
      <c r="AP222">
        <v>0</v>
      </c>
      <c r="AQ222">
        <v>0</v>
      </c>
      <c r="AR222">
        <v>0</v>
      </c>
      <c r="AS222">
        <v>0</v>
      </c>
      <c r="AT222">
        <v>0</v>
      </c>
      <c r="AU222">
        <v>0</v>
      </c>
      <c r="AV222">
        <v>0</v>
      </c>
    </row>
    <row r="223" spans="1:48" x14ac:dyDescent="0.45">
      <c r="A223" t="s">
        <v>10</v>
      </c>
      <c r="B223">
        <v>1</v>
      </c>
      <c r="C223">
        <v>5310</v>
      </c>
      <c r="D223">
        <v>5</v>
      </c>
      <c r="E223" t="s">
        <v>238</v>
      </c>
      <c r="G223">
        <v>0</v>
      </c>
      <c r="H223">
        <v>0</v>
      </c>
      <c r="I223">
        <v>0</v>
      </c>
      <c r="J223">
        <v>0</v>
      </c>
      <c r="K223">
        <v>0</v>
      </c>
      <c r="L223">
        <v>0</v>
      </c>
      <c r="M223">
        <v>0</v>
      </c>
      <c r="N223">
        <v>0</v>
      </c>
      <c r="O223">
        <v>0</v>
      </c>
      <c r="P223">
        <v>0</v>
      </c>
      <c r="Q223">
        <v>0</v>
      </c>
      <c r="R223">
        <v>0</v>
      </c>
      <c r="S223">
        <v>0</v>
      </c>
      <c r="T223">
        <v>0</v>
      </c>
      <c r="U223">
        <v>0</v>
      </c>
      <c r="V223">
        <v>0</v>
      </c>
      <c r="W223">
        <v>0</v>
      </c>
      <c r="X223">
        <v>0</v>
      </c>
      <c r="Y223">
        <v>0</v>
      </c>
      <c r="Z223">
        <v>0</v>
      </c>
      <c r="AA223">
        <v>0</v>
      </c>
      <c r="AB223">
        <v>0</v>
      </c>
      <c r="AC223">
        <v>0</v>
      </c>
      <c r="AD223">
        <v>0</v>
      </c>
      <c r="AE223">
        <v>0</v>
      </c>
      <c r="AF223">
        <v>0</v>
      </c>
      <c r="AG223">
        <v>0</v>
      </c>
      <c r="AH223">
        <v>0</v>
      </c>
      <c r="AI223">
        <v>0</v>
      </c>
      <c r="AJ223">
        <v>0</v>
      </c>
      <c r="AK223">
        <v>0</v>
      </c>
      <c r="AL223">
        <v>0</v>
      </c>
      <c r="AM223">
        <v>0</v>
      </c>
      <c r="AN223">
        <v>0</v>
      </c>
      <c r="AO223">
        <v>0</v>
      </c>
      <c r="AP223">
        <v>0</v>
      </c>
      <c r="AQ223">
        <v>0</v>
      </c>
      <c r="AR223">
        <v>0</v>
      </c>
      <c r="AS223">
        <v>0</v>
      </c>
      <c r="AT223">
        <v>0</v>
      </c>
      <c r="AU223">
        <v>0</v>
      </c>
      <c r="AV223">
        <v>0</v>
      </c>
    </row>
    <row r="224" spans="1:48" x14ac:dyDescent="0.45">
      <c r="A224" t="s">
        <v>10</v>
      </c>
      <c r="B224">
        <v>1</v>
      </c>
      <c r="C224">
        <v>5315</v>
      </c>
      <c r="D224">
        <v>5</v>
      </c>
      <c r="E224" t="s">
        <v>239</v>
      </c>
      <c r="G224">
        <v>0</v>
      </c>
      <c r="H224">
        <v>0</v>
      </c>
      <c r="I224">
        <v>0</v>
      </c>
      <c r="J224">
        <v>0</v>
      </c>
      <c r="K224">
        <v>0</v>
      </c>
      <c r="L224">
        <v>279.95999999999998</v>
      </c>
      <c r="M224">
        <v>935.15</v>
      </c>
      <c r="N224">
        <v>0</v>
      </c>
      <c r="O224">
        <v>319.13</v>
      </c>
      <c r="P224">
        <v>0</v>
      </c>
      <c r="Q224">
        <v>0</v>
      </c>
      <c r="R224">
        <v>0</v>
      </c>
      <c r="S224">
        <v>2724.41</v>
      </c>
      <c r="T224">
        <v>0</v>
      </c>
      <c r="U224">
        <v>0</v>
      </c>
      <c r="V224">
        <v>0</v>
      </c>
      <c r="W224">
        <v>0</v>
      </c>
      <c r="X224">
        <v>0</v>
      </c>
      <c r="Y224">
        <v>0</v>
      </c>
      <c r="Z224">
        <v>0</v>
      </c>
      <c r="AA224">
        <v>0</v>
      </c>
      <c r="AB224">
        <v>-68</v>
      </c>
      <c r="AC224">
        <v>0</v>
      </c>
      <c r="AD224">
        <v>0</v>
      </c>
      <c r="AE224">
        <v>0</v>
      </c>
      <c r="AF224">
        <v>0</v>
      </c>
      <c r="AG224">
        <v>0</v>
      </c>
      <c r="AH224">
        <v>0</v>
      </c>
      <c r="AI224">
        <v>0</v>
      </c>
      <c r="AJ224">
        <v>0</v>
      </c>
      <c r="AK224">
        <v>0</v>
      </c>
      <c r="AL224">
        <v>0</v>
      </c>
      <c r="AM224">
        <v>0</v>
      </c>
      <c r="AN224">
        <v>0</v>
      </c>
      <c r="AO224">
        <v>0</v>
      </c>
      <c r="AP224">
        <v>0</v>
      </c>
      <c r="AQ224">
        <v>0</v>
      </c>
      <c r="AR224">
        <v>0</v>
      </c>
      <c r="AS224">
        <v>0</v>
      </c>
      <c r="AT224">
        <v>0</v>
      </c>
      <c r="AU224">
        <v>0</v>
      </c>
      <c r="AV224">
        <v>0</v>
      </c>
    </row>
    <row r="225" spans="1:48" x14ac:dyDescent="0.45">
      <c r="A225" t="s">
        <v>10</v>
      </c>
      <c r="B225">
        <v>1</v>
      </c>
      <c r="C225">
        <v>5320</v>
      </c>
      <c r="D225">
        <v>5</v>
      </c>
      <c r="E225" t="s">
        <v>240</v>
      </c>
      <c r="G225">
        <v>0</v>
      </c>
      <c r="H225">
        <v>0</v>
      </c>
      <c r="I225">
        <v>0</v>
      </c>
      <c r="J225">
        <v>0</v>
      </c>
      <c r="K225">
        <v>0</v>
      </c>
      <c r="L225">
        <v>0</v>
      </c>
      <c r="M225">
        <v>0</v>
      </c>
      <c r="N225">
        <v>0</v>
      </c>
      <c r="O225">
        <v>157.72999999999999</v>
      </c>
      <c r="P225">
        <v>0</v>
      </c>
      <c r="Q225">
        <v>1156.6500000000001</v>
      </c>
      <c r="R225">
        <v>1273.06</v>
      </c>
      <c r="S225">
        <v>451.12</v>
      </c>
      <c r="T225">
        <v>0</v>
      </c>
      <c r="U225">
        <v>0</v>
      </c>
      <c r="V225">
        <v>0</v>
      </c>
      <c r="W225">
        <v>0</v>
      </c>
      <c r="X225">
        <v>0</v>
      </c>
      <c r="Y225">
        <v>0</v>
      </c>
      <c r="Z225">
        <v>0</v>
      </c>
      <c r="AA225">
        <v>0</v>
      </c>
      <c r="AB225">
        <v>0</v>
      </c>
      <c r="AC225">
        <v>0</v>
      </c>
      <c r="AD225">
        <v>0</v>
      </c>
      <c r="AE225">
        <v>0</v>
      </c>
      <c r="AF225">
        <v>0</v>
      </c>
      <c r="AG225">
        <v>-31.56</v>
      </c>
      <c r="AH225">
        <v>0</v>
      </c>
      <c r="AI225">
        <v>0</v>
      </c>
      <c r="AJ225">
        <v>0</v>
      </c>
      <c r="AK225">
        <v>0</v>
      </c>
      <c r="AL225">
        <v>0</v>
      </c>
      <c r="AM225">
        <v>0</v>
      </c>
      <c r="AN225">
        <v>0</v>
      </c>
      <c r="AO225">
        <v>0</v>
      </c>
      <c r="AP225">
        <v>0</v>
      </c>
      <c r="AQ225">
        <v>0</v>
      </c>
      <c r="AR225">
        <v>0</v>
      </c>
      <c r="AS225">
        <v>0</v>
      </c>
      <c r="AT225">
        <v>0</v>
      </c>
      <c r="AU225">
        <v>0</v>
      </c>
      <c r="AV225">
        <v>0</v>
      </c>
    </row>
    <row r="226" spans="1:48" x14ac:dyDescent="0.45">
      <c r="A226" t="s">
        <v>10</v>
      </c>
      <c r="B226">
        <v>1</v>
      </c>
      <c r="C226">
        <v>5400</v>
      </c>
      <c r="D226">
        <v>5</v>
      </c>
      <c r="E226" t="s">
        <v>241</v>
      </c>
      <c r="G226">
        <v>0</v>
      </c>
      <c r="H226">
        <v>29507.040000000001</v>
      </c>
      <c r="I226">
        <v>30365.69</v>
      </c>
      <c r="J226">
        <v>34588.29</v>
      </c>
      <c r="K226">
        <v>31434.06</v>
      </c>
      <c r="L226">
        <v>29928.58</v>
      </c>
      <c r="M226">
        <v>31822.86</v>
      </c>
      <c r="N226">
        <v>31269.47</v>
      </c>
      <c r="O226">
        <v>29638.07</v>
      </c>
      <c r="P226">
        <v>27554.44</v>
      </c>
      <c r="Q226">
        <v>31825.89</v>
      </c>
      <c r="R226">
        <v>27212.94</v>
      </c>
      <c r="S226">
        <v>43702.59</v>
      </c>
      <c r="T226">
        <v>0</v>
      </c>
      <c r="U226">
        <v>0</v>
      </c>
      <c r="V226">
        <v>32712.1</v>
      </c>
      <c r="W226">
        <v>32492.15</v>
      </c>
      <c r="X226">
        <v>36092.97</v>
      </c>
      <c r="Y226">
        <v>31755.16</v>
      </c>
      <c r="Z226">
        <v>33882.480000000003</v>
      </c>
      <c r="AA226">
        <v>35159.33</v>
      </c>
      <c r="AB226">
        <v>30750.43</v>
      </c>
      <c r="AC226">
        <v>33977.879999999997</v>
      </c>
      <c r="AD226">
        <v>29774.34</v>
      </c>
      <c r="AE226">
        <v>33152.89</v>
      </c>
      <c r="AF226">
        <v>31491.08</v>
      </c>
      <c r="AG226">
        <v>38782.51</v>
      </c>
      <c r="AH226">
        <v>0</v>
      </c>
      <c r="AI226">
        <v>0</v>
      </c>
      <c r="AJ226">
        <v>31329.81</v>
      </c>
      <c r="AK226">
        <v>39165.85</v>
      </c>
      <c r="AL226">
        <v>36841.72</v>
      </c>
      <c r="AM226">
        <v>30664.880000000001</v>
      </c>
      <c r="AN226">
        <v>37316.120000000003</v>
      </c>
      <c r="AO226">
        <v>36446.32</v>
      </c>
      <c r="AP226">
        <v>35453.06</v>
      </c>
      <c r="AQ226">
        <v>6442.63</v>
      </c>
      <c r="AR226">
        <v>0</v>
      </c>
      <c r="AS226">
        <v>0</v>
      </c>
      <c r="AT226">
        <v>0</v>
      </c>
      <c r="AU226">
        <v>0</v>
      </c>
      <c r="AV226">
        <v>0</v>
      </c>
    </row>
    <row r="227" spans="1:48" x14ac:dyDescent="0.45">
      <c r="A227" t="s">
        <v>10</v>
      </c>
      <c r="B227">
        <v>1</v>
      </c>
      <c r="C227">
        <v>5401</v>
      </c>
      <c r="D227">
        <v>5</v>
      </c>
      <c r="E227" t="s">
        <v>242</v>
      </c>
      <c r="G227">
        <v>0</v>
      </c>
      <c r="H227">
        <v>0</v>
      </c>
      <c r="I227">
        <v>0</v>
      </c>
      <c r="J227">
        <v>0</v>
      </c>
      <c r="K227">
        <v>0</v>
      </c>
      <c r="L227">
        <v>0</v>
      </c>
      <c r="M227">
        <v>0</v>
      </c>
      <c r="N227">
        <v>0</v>
      </c>
      <c r="O227">
        <v>0</v>
      </c>
      <c r="P227">
        <v>0</v>
      </c>
      <c r="Q227">
        <v>0</v>
      </c>
      <c r="R227">
        <v>0</v>
      </c>
      <c r="S227">
        <v>0</v>
      </c>
      <c r="T227">
        <v>0</v>
      </c>
      <c r="U227">
        <v>0</v>
      </c>
      <c r="V227">
        <v>0</v>
      </c>
      <c r="W227">
        <v>0</v>
      </c>
      <c r="X227">
        <v>0</v>
      </c>
      <c r="Y227">
        <v>0</v>
      </c>
      <c r="Z227">
        <v>0</v>
      </c>
      <c r="AA227">
        <v>0</v>
      </c>
      <c r="AB227">
        <v>0</v>
      </c>
      <c r="AC227">
        <v>0</v>
      </c>
      <c r="AD227">
        <v>0</v>
      </c>
      <c r="AE227">
        <v>0</v>
      </c>
      <c r="AF227">
        <v>0</v>
      </c>
      <c r="AG227">
        <v>0</v>
      </c>
      <c r="AH227">
        <v>0</v>
      </c>
      <c r="AI227">
        <v>0</v>
      </c>
      <c r="AJ227">
        <v>0</v>
      </c>
      <c r="AK227">
        <v>0</v>
      </c>
      <c r="AL227">
        <v>0</v>
      </c>
      <c r="AM227">
        <v>0</v>
      </c>
      <c r="AN227">
        <v>0</v>
      </c>
      <c r="AO227">
        <v>0</v>
      </c>
      <c r="AP227">
        <v>0</v>
      </c>
      <c r="AQ227">
        <v>0</v>
      </c>
      <c r="AR227">
        <v>0</v>
      </c>
      <c r="AS227">
        <v>0</v>
      </c>
      <c r="AT227">
        <v>0</v>
      </c>
      <c r="AU227">
        <v>0</v>
      </c>
      <c r="AV227">
        <v>0</v>
      </c>
    </row>
    <row r="228" spans="1:48" x14ac:dyDescent="0.45">
      <c r="A228" t="s">
        <v>10</v>
      </c>
      <c r="B228">
        <v>1</v>
      </c>
      <c r="C228">
        <v>5402</v>
      </c>
      <c r="D228">
        <v>5</v>
      </c>
      <c r="E228" t="s">
        <v>243</v>
      </c>
      <c r="G228">
        <v>0</v>
      </c>
      <c r="H228">
        <v>3318.49</v>
      </c>
      <c r="I228">
        <v>3001.7</v>
      </c>
      <c r="J228">
        <v>3176.84</v>
      </c>
      <c r="K228">
        <v>2306.8200000000002</v>
      </c>
      <c r="L228">
        <v>2384.52</v>
      </c>
      <c r="M228">
        <v>3094.35</v>
      </c>
      <c r="N228">
        <v>2146.4899999999998</v>
      </c>
      <c r="O228">
        <v>3349.5</v>
      </c>
      <c r="P228">
        <v>2935.17</v>
      </c>
      <c r="Q228">
        <v>3427.55</v>
      </c>
      <c r="R228">
        <v>2727.06</v>
      </c>
      <c r="S228">
        <v>9309.1299999999992</v>
      </c>
      <c r="T228">
        <v>0</v>
      </c>
      <c r="U228">
        <v>0</v>
      </c>
      <c r="V228">
        <v>3427.33</v>
      </c>
      <c r="W228">
        <v>3200.91</v>
      </c>
      <c r="X228">
        <v>3319.42</v>
      </c>
      <c r="Y228">
        <v>2570.15</v>
      </c>
      <c r="Z228">
        <v>2418.34</v>
      </c>
      <c r="AA228">
        <v>2868.49</v>
      </c>
      <c r="AB228">
        <v>2398.5500000000002</v>
      </c>
      <c r="AC228">
        <v>3671.19</v>
      </c>
      <c r="AD228">
        <v>3553.84</v>
      </c>
      <c r="AE228">
        <v>3605.11</v>
      </c>
      <c r="AF228">
        <v>3385.03</v>
      </c>
      <c r="AG228">
        <v>8290.4599999999991</v>
      </c>
      <c r="AH228">
        <v>0</v>
      </c>
      <c r="AI228">
        <v>0</v>
      </c>
      <c r="AJ228">
        <v>3243.46</v>
      </c>
      <c r="AK228">
        <v>3659.94</v>
      </c>
      <c r="AL228">
        <v>3382.54</v>
      </c>
      <c r="AM228">
        <v>2597.0500000000002</v>
      </c>
      <c r="AN228">
        <v>2831.73</v>
      </c>
      <c r="AO228">
        <v>2795.98</v>
      </c>
      <c r="AP228">
        <v>3078.22</v>
      </c>
      <c r="AQ228">
        <v>705.77</v>
      </c>
      <c r="AR228">
        <v>0</v>
      </c>
      <c r="AS228">
        <v>0</v>
      </c>
      <c r="AT228">
        <v>0</v>
      </c>
      <c r="AU228">
        <v>0</v>
      </c>
      <c r="AV228">
        <v>0</v>
      </c>
    </row>
    <row r="229" spans="1:48" x14ac:dyDescent="0.45">
      <c r="A229" t="s">
        <v>10</v>
      </c>
      <c r="B229">
        <v>1</v>
      </c>
      <c r="C229">
        <v>5403</v>
      </c>
      <c r="D229">
        <v>5</v>
      </c>
      <c r="E229" t="s">
        <v>244</v>
      </c>
      <c r="G229">
        <v>0</v>
      </c>
      <c r="H229">
        <v>0</v>
      </c>
      <c r="I229">
        <v>0</v>
      </c>
      <c r="J229">
        <v>0</v>
      </c>
      <c r="K229">
        <v>0</v>
      </c>
      <c r="L229">
        <v>0</v>
      </c>
      <c r="M229">
        <v>0</v>
      </c>
      <c r="N229">
        <v>0</v>
      </c>
      <c r="O229">
        <v>0</v>
      </c>
      <c r="P229">
        <v>0</v>
      </c>
      <c r="Q229">
        <v>0</v>
      </c>
      <c r="R229">
        <v>0</v>
      </c>
      <c r="S229">
        <v>0</v>
      </c>
      <c r="T229">
        <v>0</v>
      </c>
      <c r="U229">
        <v>0</v>
      </c>
      <c r="V229">
        <v>0</v>
      </c>
      <c r="W229">
        <v>0</v>
      </c>
      <c r="X229">
        <v>0</v>
      </c>
      <c r="Y229">
        <v>0</v>
      </c>
      <c r="Z229">
        <v>0</v>
      </c>
      <c r="AA229">
        <v>0</v>
      </c>
      <c r="AB229">
        <v>0</v>
      </c>
      <c r="AC229">
        <v>0</v>
      </c>
      <c r="AD229">
        <v>0</v>
      </c>
      <c r="AE229">
        <v>0</v>
      </c>
      <c r="AF229">
        <v>0</v>
      </c>
      <c r="AG229">
        <v>0</v>
      </c>
      <c r="AH229">
        <v>0</v>
      </c>
      <c r="AI229">
        <v>0</v>
      </c>
      <c r="AJ229">
        <v>0</v>
      </c>
      <c r="AK229">
        <v>0</v>
      </c>
      <c r="AL229">
        <v>0</v>
      </c>
      <c r="AM229">
        <v>0</v>
      </c>
      <c r="AN229">
        <v>0</v>
      </c>
      <c r="AO229">
        <v>0</v>
      </c>
      <c r="AP229">
        <v>0</v>
      </c>
      <c r="AQ229">
        <v>0</v>
      </c>
      <c r="AR229">
        <v>0</v>
      </c>
      <c r="AS229">
        <v>0</v>
      </c>
      <c r="AT229">
        <v>0</v>
      </c>
      <c r="AU229">
        <v>0</v>
      </c>
      <c r="AV229">
        <v>0</v>
      </c>
    </row>
    <row r="230" spans="1:48" x14ac:dyDescent="0.45">
      <c r="A230" t="s">
        <v>10</v>
      </c>
      <c r="B230">
        <v>1</v>
      </c>
      <c r="C230">
        <v>5404</v>
      </c>
      <c r="D230">
        <v>5</v>
      </c>
      <c r="E230" t="s">
        <v>244</v>
      </c>
      <c r="G230">
        <v>0</v>
      </c>
      <c r="H230">
        <v>0</v>
      </c>
      <c r="I230">
        <v>0</v>
      </c>
      <c r="J230">
        <v>0</v>
      </c>
      <c r="K230">
        <v>0</v>
      </c>
      <c r="L230">
        <v>0</v>
      </c>
      <c r="M230">
        <v>0</v>
      </c>
      <c r="N230">
        <v>0</v>
      </c>
      <c r="O230">
        <v>0</v>
      </c>
      <c r="P230">
        <v>0</v>
      </c>
      <c r="Q230">
        <v>0</v>
      </c>
      <c r="R230">
        <v>0</v>
      </c>
      <c r="S230">
        <v>0</v>
      </c>
      <c r="T230">
        <v>0</v>
      </c>
      <c r="U230">
        <v>0</v>
      </c>
      <c r="V230">
        <v>0</v>
      </c>
      <c r="W230">
        <v>0</v>
      </c>
      <c r="X230">
        <v>0</v>
      </c>
      <c r="Y230">
        <v>0</v>
      </c>
      <c r="Z230">
        <v>0</v>
      </c>
      <c r="AA230">
        <v>0</v>
      </c>
      <c r="AB230">
        <v>0</v>
      </c>
      <c r="AC230">
        <v>0</v>
      </c>
      <c r="AD230">
        <v>0</v>
      </c>
      <c r="AE230">
        <v>0</v>
      </c>
      <c r="AF230">
        <v>0</v>
      </c>
      <c r="AG230">
        <v>0</v>
      </c>
      <c r="AH230">
        <v>0</v>
      </c>
      <c r="AI230">
        <v>0</v>
      </c>
      <c r="AJ230">
        <v>0</v>
      </c>
      <c r="AK230">
        <v>0</v>
      </c>
      <c r="AL230">
        <v>0</v>
      </c>
      <c r="AM230">
        <v>0</v>
      </c>
      <c r="AN230">
        <v>0</v>
      </c>
      <c r="AO230">
        <v>0</v>
      </c>
      <c r="AP230">
        <v>0</v>
      </c>
      <c r="AQ230">
        <v>0</v>
      </c>
      <c r="AR230">
        <v>0</v>
      </c>
      <c r="AS230">
        <v>0</v>
      </c>
      <c r="AT230">
        <v>0</v>
      </c>
      <c r="AU230">
        <v>0</v>
      </c>
      <c r="AV230">
        <v>0</v>
      </c>
    </row>
    <row r="231" spans="1:48" x14ac:dyDescent="0.45">
      <c r="A231" t="s">
        <v>10</v>
      </c>
      <c r="B231">
        <v>1</v>
      </c>
      <c r="C231">
        <v>5405</v>
      </c>
      <c r="D231">
        <v>5</v>
      </c>
      <c r="E231" t="s">
        <v>245</v>
      </c>
      <c r="G231">
        <v>0</v>
      </c>
      <c r="H231">
        <v>0</v>
      </c>
      <c r="I231">
        <v>0</v>
      </c>
      <c r="J231">
        <v>0</v>
      </c>
      <c r="K231">
        <v>0</v>
      </c>
      <c r="L231">
        <v>0</v>
      </c>
      <c r="M231">
        <v>0</v>
      </c>
      <c r="N231">
        <v>0</v>
      </c>
      <c r="O231">
        <v>0</v>
      </c>
      <c r="P231">
        <v>0</v>
      </c>
      <c r="Q231">
        <v>0</v>
      </c>
      <c r="R231">
        <v>0</v>
      </c>
      <c r="S231">
        <v>0</v>
      </c>
      <c r="T231">
        <v>0</v>
      </c>
      <c r="U231">
        <v>0</v>
      </c>
      <c r="V231">
        <v>0</v>
      </c>
      <c r="W231">
        <v>0</v>
      </c>
      <c r="X231">
        <v>0</v>
      </c>
      <c r="Y231">
        <v>0</v>
      </c>
      <c r="Z231">
        <v>0</v>
      </c>
      <c r="AA231">
        <v>0</v>
      </c>
      <c r="AB231">
        <v>0</v>
      </c>
      <c r="AC231">
        <v>0</v>
      </c>
      <c r="AD231">
        <v>0</v>
      </c>
      <c r="AE231">
        <v>0</v>
      </c>
      <c r="AF231">
        <v>0</v>
      </c>
      <c r="AG231">
        <v>0</v>
      </c>
      <c r="AH231">
        <v>0</v>
      </c>
      <c r="AI231">
        <v>0</v>
      </c>
      <c r="AJ231">
        <v>0</v>
      </c>
      <c r="AK231">
        <v>0</v>
      </c>
      <c r="AL231">
        <v>0</v>
      </c>
      <c r="AM231">
        <v>0</v>
      </c>
      <c r="AN231">
        <v>0</v>
      </c>
      <c r="AO231">
        <v>0</v>
      </c>
      <c r="AP231">
        <v>0</v>
      </c>
      <c r="AQ231">
        <v>0</v>
      </c>
      <c r="AR231">
        <v>0</v>
      </c>
      <c r="AS231">
        <v>0</v>
      </c>
      <c r="AT231">
        <v>0</v>
      </c>
      <c r="AU231">
        <v>0</v>
      </c>
      <c r="AV231">
        <v>0</v>
      </c>
    </row>
    <row r="232" spans="1:48" x14ac:dyDescent="0.45">
      <c r="A232" t="s">
        <v>10</v>
      </c>
      <c r="B232">
        <v>1</v>
      </c>
      <c r="C232">
        <v>5406</v>
      </c>
      <c r="D232">
        <v>5</v>
      </c>
      <c r="E232" t="s">
        <v>246</v>
      </c>
      <c r="G232">
        <v>0</v>
      </c>
      <c r="H232">
        <v>801</v>
      </c>
      <c r="I232">
        <v>0</v>
      </c>
      <c r="J232">
        <v>136</v>
      </c>
      <c r="K232">
        <v>0</v>
      </c>
      <c r="L232">
        <v>-524.16</v>
      </c>
      <c r="M232">
        <v>5655.5</v>
      </c>
      <c r="N232">
        <v>1902.34</v>
      </c>
      <c r="O232">
        <v>803.98</v>
      </c>
      <c r="P232">
        <v>1189.03</v>
      </c>
      <c r="Q232">
        <v>1020.3</v>
      </c>
      <c r="R232">
        <v>2574.48</v>
      </c>
      <c r="S232">
        <v>4972.95</v>
      </c>
      <c r="T232">
        <v>0</v>
      </c>
      <c r="U232">
        <v>0</v>
      </c>
      <c r="V232">
        <v>1078.1199999999999</v>
      </c>
      <c r="W232">
        <v>728.93</v>
      </c>
      <c r="X232">
        <v>903.4</v>
      </c>
      <c r="Y232">
        <v>1521.98</v>
      </c>
      <c r="Z232">
        <v>3618.47</v>
      </c>
      <c r="AA232">
        <v>340.91</v>
      </c>
      <c r="AB232">
        <v>1395.65</v>
      </c>
      <c r="AC232">
        <v>2181</v>
      </c>
      <c r="AD232">
        <v>3041.13</v>
      </c>
      <c r="AE232">
        <v>2779.12</v>
      </c>
      <c r="AF232">
        <v>1025.78</v>
      </c>
      <c r="AG232">
        <v>10128.48</v>
      </c>
      <c r="AH232">
        <v>0</v>
      </c>
      <c r="AI232">
        <v>0</v>
      </c>
      <c r="AJ232">
        <v>1335.62</v>
      </c>
      <c r="AK232">
        <v>1195.26</v>
      </c>
      <c r="AL232">
        <v>1138.78</v>
      </c>
      <c r="AM232">
        <v>2011.62</v>
      </c>
      <c r="AN232">
        <v>1704.53</v>
      </c>
      <c r="AO232">
        <v>3705.91</v>
      </c>
      <c r="AP232">
        <v>1651.92</v>
      </c>
      <c r="AQ232">
        <v>2109.0300000000002</v>
      </c>
      <c r="AR232">
        <v>0</v>
      </c>
      <c r="AS232">
        <v>0</v>
      </c>
      <c r="AT232">
        <v>0</v>
      </c>
      <c r="AU232">
        <v>0</v>
      </c>
      <c r="AV232">
        <v>0</v>
      </c>
    </row>
    <row r="233" spans="1:48" x14ac:dyDescent="0.45">
      <c r="A233" t="s">
        <v>10</v>
      </c>
      <c r="B233">
        <v>1</v>
      </c>
      <c r="C233">
        <v>5407</v>
      </c>
      <c r="D233">
        <v>5</v>
      </c>
      <c r="E233" t="s">
        <v>247</v>
      </c>
      <c r="G233">
        <v>0</v>
      </c>
      <c r="H233">
        <v>0</v>
      </c>
      <c r="I233">
        <v>0</v>
      </c>
      <c r="J233">
        <v>0</v>
      </c>
      <c r="K233">
        <v>0</v>
      </c>
      <c r="L233">
        <v>0</v>
      </c>
      <c r="M233">
        <v>0</v>
      </c>
      <c r="N233">
        <v>0</v>
      </c>
      <c r="O233">
        <v>0</v>
      </c>
      <c r="P233">
        <v>0</v>
      </c>
      <c r="Q233">
        <v>64.95</v>
      </c>
      <c r="R233">
        <v>0</v>
      </c>
      <c r="S233">
        <v>0</v>
      </c>
      <c r="T233">
        <v>0</v>
      </c>
      <c r="U233">
        <v>0</v>
      </c>
      <c r="V233">
        <v>0</v>
      </c>
      <c r="W233">
        <v>0</v>
      </c>
      <c r="X233">
        <v>0</v>
      </c>
      <c r="Y233">
        <v>0</v>
      </c>
      <c r="Z233">
        <v>0</v>
      </c>
      <c r="AA233">
        <v>0</v>
      </c>
      <c r="AB233">
        <v>0</v>
      </c>
      <c r="AC233">
        <v>0</v>
      </c>
      <c r="AD233">
        <v>0</v>
      </c>
      <c r="AE233">
        <v>64.540000000000006</v>
      </c>
      <c r="AF233">
        <v>0</v>
      </c>
      <c r="AG233">
        <v>0</v>
      </c>
      <c r="AH233">
        <v>0</v>
      </c>
      <c r="AI233">
        <v>0</v>
      </c>
      <c r="AJ233">
        <v>0</v>
      </c>
      <c r="AK233">
        <v>0</v>
      </c>
      <c r="AL233">
        <v>0</v>
      </c>
      <c r="AM233">
        <v>0</v>
      </c>
      <c r="AN233">
        <v>0</v>
      </c>
      <c r="AO233">
        <v>0</v>
      </c>
      <c r="AP233">
        <v>0</v>
      </c>
      <c r="AQ233">
        <v>0</v>
      </c>
      <c r="AR233">
        <v>0</v>
      </c>
      <c r="AS233">
        <v>0</v>
      </c>
      <c r="AT233">
        <v>0</v>
      </c>
      <c r="AU233">
        <v>0</v>
      </c>
      <c r="AV233">
        <v>0</v>
      </c>
    </row>
    <row r="234" spans="1:48" x14ac:dyDescent="0.45">
      <c r="A234" t="s">
        <v>10</v>
      </c>
      <c r="B234">
        <v>1</v>
      </c>
      <c r="C234">
        <v>5408</v>
      </c>
      <c r="D234">
        <v>5</v>
      </c>
      <c r="E234" t="s">
        <v>248</v>
      </c>
      <c r="G234">
        <v>0</v>
      </c>
      <c r="H234">
        <v>0</v>
      </c>
      <c r="I234">
        <v>0</v>
      </c>
      <c r="J234">
        <v>0</v>
      </c>
      <c r="K234">
        <v>0</v>
      </c>
      <c r="L234">
        <v>0</v>
      </c>
      <c r="M234">
        <v>0</v>
      </c>
      <c r="N234">
        <v>0</v>
      </c>
      <c r="O234">
        <v>0</v>
      </c>
      <c r="P234">
        <v>871.22</v>
      </c>
      <c r="Q234">
        <v>0</v>
      </c>
      <c r="R234">
        <v>0</v>
      </c>
      <c r="S234">
        <v>0</v>
      </c>
      <c r="T234">
        <v>0</v>
      </c>
      <c r="U234">
        <v>0</v>
      </c>
      <c r="V234">
        <v>0</v>
      </c>
      <c r="W234">
        <v>0</v>
      </c>
      <c r="X234">
        <v>0</v>
      </c>
      <c r="Y234">
        <v>0</v>
      </c>
      <c r="Z234">
        <v>0</v>
      </c>
      <c r="AA234">
        <v>0</v>
      </c>
      <c r="AB234">
        <v>0</v>
      </c>
      <c r="AC234">
        <v>0</v>
      </c>
      <c r="AD234">
        <v>848.35</v>
      </c>
      <c r="AE234">
        <v>0</v>
      </c>
      <c r="AF234">
        <v>0</v>
      </c>
      <c r="AG234">
        <v>0</v>
      </c>
      <c r="AH234">
        <v>0</v>
      </c>
      <c r="AI234">
        <v>0</v>
      </c>
      <c r="AJ234">
        <v>0</v>
      </c>
      <c r="AK234">
        <v>0</v>
      </c>
      <c r="AL234">
        <v>0</v>
      </c>
      <c r="AM234">
        <v>0</v>
      </c>
      <c r="AN234">
        <v>0</v>
      </c>
      <c r="AO234">
        <v>0</v>
      </c>
      <c r="AP234">
        <v>0</v>
      </c>
      <c r="AQ234">
        <v>0</v>
      </c>
      <c r="AR234">
        <v>0</v>
      </c>
      <c r="AS234">
        <v>0</v>
      </c>
      <c r="AT234">
        <v>0</v>
      </c>
      <c r="AU234">
        <v>0</v>
      </c>
      <c r="AV234">
        <v>0</v>
      </c>
    </row>
    <row r="235" spans="1:48" x14ac:dyDescent="0.45">
      <c r="A235" t="s">
        <v>10</v>
      </c>
      <c r="B235">
        <v>1</v>
      </c>
      <c r="C235">
        <v>5409</v>
      </c>
      <c r="D235">
        <v>5</v>
      </c>
      <c r="E235" t="s">
        <v>249</v>
      </c>
      <c r="G235">
        <v>0</v>
      </c>
      <c r="H235">
        <v>0</v>
      </c>
      <c r="I235">
        <v>0</v>
      </c>
      <c r="J235">
        <v>0</v>
      </c>
      <c r="K235">
        <v>0</v>
      </c>
      <c r="L235">
        <v>0</v>
      </c>
      <c r="M235">
        <v>0</v>
      </c>
      <c r="N235">
        <v>0</v>
      </c>
      <c r="O235">
        <v>0</v>
      </c>
      <c r="P235">
        <v>0</v>
      </c>
      <c r="Q235">
        <v>0</v>
      </c>
      <c r="R235">
        <v>0</v>
      </c>
      <c r="S235">
        <v>0</v>
      </c>
      <c r="T235">
        <v>0</v>
      </c>
      <c r="U235">
        <v>0</v>
      </c>
      <c r="V235">
        <v>0</v>
      </c>
      <c r="W235">
        <v>1138</v>
      </c>
      <c r="X235">
        <v>2835.37</v>
      </c>
      <c r="Y235">
        <v>0</v>
      </c>
      <c r="Z235">
        <v>0</v>
      </c>
      <c r="AA235">
        <v>0</v>
      </c>
      <c r="AB235">
        <v>0</v>
      </c>
      <c r="AC235">
        <v>0</v>
      </c>
      <c r="AD235">
        <v>0</v>
      </c>
      <c r="AE235">
        <v>0</v>
      </c>
      <c r="AF235">
        <v>0</v>
      </c>
      <c r="AG235">
        <v>0</v>
      </c>
      <c r="AH235">
        <v>0</v>
      </c>
      <c r="AI235">
        <v>0</v>
      </c>
      <c r="AJ235">
        <v>0</v>
      </c>
      <c r="AK235">
        <v>0</v>
      </c>
      <c r="AL235">
        <v>0</v>
      </c>
      <c r="AM235">
        <v>0</v>
      </c>
      <c r="AN235">
        <v>0</v>
      </c>
      <c r="AO235">
        <v>0</v>
      </c>
      <c r="AP235">
        <v>0</v>
      </c>
      <c r="AQ235">
        <v>0</v>
      </c>
      <c r="AR235">
        <v>0</v>
      </c>
      <c r="AS235">
        <v>0</v>
      </c>
      <c r="AT235">
        <v>0</v>
      </c>
      <c r="AU235">
        <v>0</v>
      </c>
      <c r="AV235">
        <v>0</v>
      </c>
    </row>
    <row r="236" spans="1:48" x14ac:dyDescent="0.45">
      <c r="A236" t="s">
        <v>10</v>
      </c>
      <c r="B236">
        <v>1</v>
      </c>
      <c r="C236">
        <v>5410</v>
      </c>
      <c r="D236">
        <v>5</v>
      </c>
      <c r="E236" t="s">
        <v>250</v>
      </c>
      <c r="G236">
        <v>0</v>
      </c>
      <c r="H236">
        <v>0</v>
      </c>
      <c r="I236">
        <v>0</v>
      </c>
      <c r="J236">
        <v>0</v>
      </c>
      <c r="K236">
        <v>0</v>
      </c>
      <c r="L236">
        <v>1215192.51</v>
      </c>
      <c r="M236">
        <v>0</v>
      </c>
      <c r="N236">
        <v>0</v>
      </c>
      <c r="O236">
        <v>0</v>
      </c>
      <c r="P236">
        <v>0</v>
      </c>
      <c r="Q236">
        <v>911394.39</v>
      </c>
      <c r="R236">
        <v>0</v>
      </c>
      <c r="S236">
        <v>1484367.69</v>
      </c>
      <c r="T236">
        <v>0</v>
      </c>
      <c r="U236">
        <v>0</v>
      </c>
      <c r="V236">
        <v>0</v>
      </c>
      <c r="W236">
        <v>0</v>
      </c>
      <c r="X236">
        <v>0</v>
      </c>
      <c r="Y236">
        <v>0</v>
      </c>
      <c r="Z236">
        <v>1114577.93</v>
      </c>
      <c r="AA236">
        <v>-812.6</v>
      </c>
      <c r="AB236">
        <v>0</v>
      </c>
      <c r="AC236">
        <v>0</v>
      </c>
      <c r="AD236">
        <v>0</v>
      </c>
      <c r="AE236">
        <v>2179345.88</v>
      </c>
      <c r="AF236">
        <v>749.56</v>
      </c>
      <c r="AG236">
        <v>-1267.54</v>
      </c>
      <c r="AH236">
        <v>0</v>
      </c>
      <c r="AI236">
        <v>0</v>
      </c>
      <c r="AJ236">
        <v>0</v>
      </c>
      <c r="AK236">
        <v>0</v>
      </c>
      <c r="AL236">
        <v>0</v>
      </c>
      <c r="AM236">
        <v>0</v>
      </c>
      <c r="AN236">
        <v>1136564.9099999999</v>
      </c>
      <c r="AO236">
        <v>0</v>
      </c>
      <c r="AP236">
        <v>0</v>
      </c>
      <c r="AQ236">
        <v>0</v>
      </c>
      <c r="AR236">
        <v>0</v>
      </c>
      <c r="AS236">
        <v>0</v>
      </c>
      <c r="AT236">
        <v>0</v>
      </c>
      <c r="AU236">
        <v>0</v>
      </c>
      <c r="AV236">
        <v>0</v>
      </c>
    </row>
    <row r="237" spans="1:48" x14ac:dyDescent="0.45">
      <c r="A237" t="s">
        <v>10</v>
      </c>
      <c r="B237">
        <v>1</v>
      </c>
      <c r="C237">
        <v>5411</v>
      </c>
      <c r="D237">
        <v>5</v>
      </c>
      <c r="E237" t="s">
        <v>251</v>
      </c>
      <c r="G237">
        <v>0</v>
      </c>
      <c r="H237">
        <v>0</v>
      </c>
      <c r="I237">
        <v>0</v>
      </c>
      <c r="J237">
        <v>0</v>
      </c>
      <c r="K237">
        <v>0</v>
      </c>
      <c r="L237">
        <v>0</v>
      </c>
      <c r="M237">
        <v>0</v>
      </c>
      <c r="N237">
        <v>0</v>
      </c>
      <c r="O237">
        <v>0</v>
      </c>
      <c r="P237">
        <v>0</v>
      </c>
      <c r="Q237">
        <v>0</v>
      </c>
      <c r="R237">
        <v>0</v>
      </c>
      <c r="S237">
        <v>0</v>
      </c>
      <c r="T237">
        <v>0</v>
      </c>
      <c r="U237">
        <v>0</v>
      </c>
      <c r="V237">
        <v>0</v>
      </c>
      <c r="W237">
        <v>0</v>
      </c>
      <c r="X237">
        <v>0</v>
      </c>
      <c r="Y237">
        <v>0</v>
      </c>
      <c r="Z237">
        <v>0</v>
      </c>
      <c r="AA237">
        <v>0</v>
      </c>
      <c r="AB237">
        <v>0</v>
      </c>
      <c r="AC237">
        <v>0</v>
      </c>
      <c r="AD237">
        <v>0</v>
      </c>
      <c r="AE237">
        <v>0</v>
      </c>
      <c r="AF237">
        <v>0</v>
      </c>
      <c r="AG237">
        <v>0</v>
      </c>
      <c r="AH237">
        <v>0</v>
      </c>
      <c r="AI237">
        <v>0</v>
      </c>
      <c r="AJ237">
        <v>0</v>
      </c>
      <c r="AK237">
        <v>0</v>
      </c>
      <c r="AL237">
        <v>0</v>
      </c>
      <c r="AM237">
        <v>0</v>
      </c>
      <c r="AN237">
        <v>0</v>
      </c>
      <c r="AO237">
        <v>0</v>
      </c>
      <c r="AP237">
        <v>0</v>
      </c>
      <c r="AQ237">
        <v>0</v>
      </c>
      <c r="AR237">
        <v>0</v>
      </c>
      <c r="AS237">
        <v>0</v>
      </c>
      <c r="AT237">
        <v>0</v>
      </c>
      <c r="AU237">
        <v>0</v>
      </c>
      <c r="AV237">
        <v>0</v>
      </c>
    </row>
    <row r="238" spans="1:48" x14ac:dyDescent="0.45">
      <c r="A238" t="s">
        <v>10</v>
      </c>
      <c r="B238">
        <v>1</v>
      </c>
      <c r="C238">
        <v>5412</v>
      </c>
      <c r="D238">
        <v>5</v>
      </c>
      <c r="E238" t="s">
        <v>252</v>
      </c>
      <c r="G238">
        <v>0</v>
      </c>
      <c r="H238">
        <v>0</v>
      </c>
      <c r="I238">
        <v>0</v>
      </c>
      <c r="J238">
        <v>0</v>
      </c>
      <c r="K238">
        <v>22008.55</v>
      </c>
      <c r="L238">
        <v>30000</v>
      </c>
      <c r="M238">
        <v>20144.57</v>
      </c>
      <c r="N238">
        <v>48777.81</v>
      </c>
      <c r="O238">
        <v>5457.53</v>
      </c>
      <c r="P238">
        <v>0</v>
      </c>
      <c r="Q238">
        <v>-120431.73</v>
      </c>
      <c r="R238">
        <v>142137.19</v>
      </c>
      <c r="S238">
        <v>-118388.25</v>
      </c>
      <c r="T238">
        <v>0</v>
      </c>
      <c r="U238">
        <v>0</v>
      </c>
      <c r="V238">
        <v>19523.099999999999</v>
      </c>
      <c r="W238">
        <v>1279.27</v>
      </c>
      <c r="X238">
        <v>2197.5</v>
      </c>
      <c r="Y238">
        <v>7167.72</v>
      </c>
      <c r="Z238">
        <v>18257.16</v>
      </c>
      <c r="AA238">
        <v>31122.95</v>
      </c>
      <c r="AB238">
        <v>34317.82</v>
      </c>
      <c r="AC238">
        <v>181920.24</v>
      </c>
      <c r="AD238">
        <v>5759.75</v>
      </c>
      <c r="AE238">
        <v>138920.34</v>
      </c>
      <c r="AF238">
        <v>80452.460000000006</v>
      </c>
      <c r="AG238">
        <v>-290045.86</v>
      </c>
      <c r="AH238">
        <v>0</v>
      </c>
      <c r="AI238">
        <v>0</v>
      </c>
      <c r="AJ238">
        <v>68561.36</v>
      </c>
      <c r="AK238">
        <v>211388.78</v>
      </c>
      <c r="AL238">
        <v>232705.28</v>
      </c>
      <c r="AM238">
        <v>137582.46</v>
      </c>
      <c r="AN238">
        <v>27078.68</v>
      </c>
      <c r="AO238">
        <v>211143.02</v>
      </c>
      <c r="AP238">
        <v>8680.6200000000008</v>
      </c>
      <c r="AQ238">
        <v>0</v>
      </c>
      <c r="AR238">
        <v>0</v>
      </c>
      <c r="AS238">
        <v>0</v>
      </c>
      <c r="AT238">
        <v>0</v>
      </c>
      <c r="AU238">
        <v>0</v>
      </c>
      <c r="AV238">
        <v>0</v>
      </c>
    </row>
    <row r="239" spans="1:48" x14ac:dyDescent="0.45">
      <c r="A239" t="s">
        <v>10</v>
      </c>
      <c r="B239">
        <v>1</v>
      </c>
      <c r="C239">
        <v>5413</v>
      </c>
      <c r="D239">
        <v>5</v>
      </c>
      <c r="E239" t="s">
        <v>253</v>
      </c>
      <c r="G239">
        <v>0</v>
      </c>
      <c r="H239">
        <v>0</v>
      </c>
      <c r="I239">
        <v>0</v>
      </c>
      <c r="J239">
        <v>0</v>
      </c>
      <c r="K239">
        <v>0</v>
      </c>
      <c r="L239">
        <v>0</v>
      </c>
      <c r="M239">
        <v>0</v>
      </c>
      <c r="N239">
        <v>0</v>
      </c>
      <c r="O239">
        <v>0</v>
      </c>
      <c r="P239">
        <v>0</v>
      </c>
      <c r="Q239">
        <v>0</v>
      </c>
      <c r="R239">
        <v>0</v>
      </c>
      <c r="S239">
        <v>43.35</v>
      </c>
      <c r="T239">
        <v>0</v>
      </c>
      <c r="U239">
        <v>0</v>
      </c>
      <c r="V239">
        <v>0</v>
      </c>
      <c r="W239">
        <v>0</v>
      </c>
      <c r="X239">
        <v>0</v>
      </c>
      <c r="Y239">
        <v>0</v>
      </c>
      <c r="Z239">
        <v>0</v>
      </c>
      <c r="AA239">
        <v>1300</v>
      </c>
      <c r="AB239">
        <v>3868.64</v>
      </c>
      <c r="AC239">
        <v>28.9</v>
      </c>
      <c r="AD239">
        <v>0</v>
      </c>
      <c r="AE239">
        <v>584.4</v>
      </c>
      <c r="AF239">
        <v>4730.37</v>
      </c>
      <c r="AG239">
        <v>8273.06</v>
      </c>
      <c r="AH239">
        <v>0</v>
      </c>
      <c r="AI239">
        <v>0</v>
      </c>
      <c r="AJ239">
        <v>0</v>
      </c>
      <c r="AK239">
        <v>9.9499999999999993</v>
      </c>
      <c r="AL239">
        <v>11.25</v>
      </c>
      <c r="AM239">
        <v>26.69</v>
      </c>
      <c r="AN239">
        <v>2800</v>
      </c>
      <c r="AO239">
        <v>3571.28</v>
      </c>
      <c r="AP239">
        <v>5900</v>
      </c>
      <c r="AQ239">
        <v>0</v>
      </c>
      <c r="AR239">
        <v>0</v>
      </c>
      <c r="AS239">
        <v>0</v>
      </c>
      <c r="AT239">
        <v>0</v>
      </c>
      <c r="AU239">
        <v>0</v>
      </c>
      <c r="AV239">
        <v>0</v>
      </c>
    </row>
    <row r="240" spans="1:48" x14ac:dyDescent="0.45">
      <c r="A240" t="s">
        <v>10</v>
      </c>
      <c r="B240">
        <v>1</v>
      </c>
      <c r="C240">
        <v>5415</v>
      </c>
      <c r="D240">
        <v>5</v>
      </c>
      <c r="E240" t="s">
        <v>254</v>
      </c>
      <c r="G240">
        <v>0</v>
      </c>
      <c r="H240">
        <v>1439.88</v>
      </c>
      <c r="I240">
        <v>2623.69</v>
      </c>
      <c r="J240">
        <v>1411.92</v>
      </c>
      <c r="K240">
        <v>2586.56</v>
      </c>
      <c r="L240">
        <v>1907.09</v>
      </c>
      <c r="M240">
        <v>2050.23</v>
      </c>
      <c r="N240">
        <v>2080.5500000000002</v>
      </c>
      <c r="O240">
        <v>1856.47</v>
      </c>
      <c r="P240">
        <v>1408.74</v>
      </c>
      <c r="Q240">
        <v>26729.42</v>
      </c>
      <c r="R240">
        <v>1834.5</v>
      </c>
      <c r="S240">
        <v>-12351.47</v>
      </c>
      <c r="T240">
        <v>0</v>
      </c>
      <c r="U240">
        <v>0</v>
      </c>
      <c r="V240">
        <v>1771.65</v>
      </c>
      <c r="W240">
        <v>1703.37</v>
      </c>
      <c r="X240">
        <v>1272.2</v>
      </c>
      <c r="Y240">
        <v>2036.7</v>
      </c>
      <c r="Z240">
        <v>24782.87</v>
      </c>
      <c r="AA240">
        <v>1436.86</v>
      </c>
      <c r="AB240">
        <v>1349.82</v>
      </c>
      <c r="AC240">
        <v>2620.1799999999998</v>
      </c>
      <c r="AD240">
        <v>1250.98</v>
      </c>
      <c r="AE240">
        <v>1768.5</v>
      </c>
      <c r="AF240">
        <v>2386.4499999999998</v>
      </c>
      <c r="AG240">
        <v>-1314.2</v>
      </c>
      <c r="AH240">
        <v>0</v>
      </c>
      <c r="AI240">
        <v>0</v>
      </c>
      <c r="AJ240">
        <v>1166.96</v>
      </c>
      <c r="AK240">
        <v>1767.85</v>
      </c>
      <c r="AL240">
        <v>1205.17</v>
      </c>
      <c r="AM240">
        <v>1223.8699999999999</v>
      </c>
      <c r="AN240">
        <v>1984.76</v>
      </c>
      <c r="AO240">
        <v>24361.03</v>
      </c>
      <c r="AP240">
        <v>1728.54</v>
      </c>
      <c r="AQ240">
        <v>0</v>
      </c>
      <c r="AR240">
        <v>0</v>
      </c>
      <c r="AS240">
        <v>0</v>
      </c>
      <c r="AT240">
        <v>0</v>
      </c>
      <c r="AU240">
        <v>0</v>
      </c>
      <c r="AV240">
        <v>0</v>
      </c>
    </row>
    <row r="241" spans="1:48" x14ac:dyDescent="0.45">
      <c r="A241" t="s">
        <v>10</v>
      </c>
      <c r="B241">
        <v>1</v>
      </c>
      <c r="C241">
        <v>5416</v>
      </c>
      <c r="D241">
        <v>5</v>
      </c>
      <c r="E241" t="s">
        <v>255</v>
      </c>
      <c r="G241">
        <v>0</v>
      </c>
      <c r="H241">
        <v>1100.3900000000001</v>
      </c>
      <c r="I241">
        <v>2393.73</v>
      </c>
      <c r="J241">
        <v>166.45</v>
      </c>
      <c r="K241">
        <v>52.71</v>
      </c>
      <c r="L241">
        <v>53.6</v>
      </c>
      <c r="M241">
        <v>0</v>
      </c>
      <c r="N241">
        <v>115.9</v>
      </c>
      <c r="O241">
        <v>4777.58</v>
      </c>
      <c r="P241">
        <v>466.15</v>
      </c>
      <c r="Q241">
        <v>53.45</v>
      </c>
      <c r="R241">
        <v>929.3</v>
      </c>
      <c r="S241">
        <v>136.66999999999999</v>
      </c>
      <c r="T241">
        <v>0</v>
      </c>
      <c r="U241">
        <v>0</v>
      </c>
      <c r="V241">
        <v>725.7</v>
      </c>
      <c r="W241">
        <v>813.15</v>
      </c>
      <c r="X241">
        <v>115.88</v>
      </c>
      <c r="Y241">
        <v>115.66</v>
      </c>
      <c r="Z241">
        <v>117.39</v>
      </c>
      <c r="AA241">
        <v>116.82</v>
      </c>
      <c r="AB241">
        <v>116.51</v>
      </c>
      <c r="AC241">
        <v>65.75</v>
      </c>
      <c r="AD241">
        <v>65.75</v>
      </c>
      <c r="AE241">
        <v>65.75</v>
      </c>
      <c r="AF241">
        <v>65.75</v>
      </c>
      <c r="AG241">
        <v>65.75</v>
      </c>
      <c r="AH241">
        <v>0</v>
      </c>
      <c r="AI241">
        <v>0</v>
      </c>
      <c r="AJ241">
        <v>65.75</v>
      </c>
      <c r="AK241">
        <v>65.75</v>
      </c>
      <c r="AL241">
        <v>554.74</v>
      </c>
      <c r="AM241">
        <v>1502.03</v>
      </c>
      <c r="AN241">
        <v>661.68</v>
      </c>
      <c r="AO241">
        <v>928.07</v>
      </c>
      <c r="AP241">
        <v>65.75</v>
      </c>
      <c r="AQ241">
        <v>0</v>
      </c>
      <c r="AR241">
        <v>0</v>
      </c>
      <c r="AS241">
        <v>0</v>
      </c>
      <c r="AT241">
        <v>0</v>
      </c>
      <c r="AU241">
        <v>0</v>
      </c>
      <c r="AV241">
        <v>0</v>
      </c>
    </row>
    <row r="242" spans="1:48" x14ac:dyDescent="0.45">
      <c r="A242" t="s">
        <v>10</v>
      </c>
      <c r="B242">
        <v>1</v>
      </c>
      <c r="C242">
        <v>5417</v>
      </c>
      <c r="D242">
        <v>5</v>
      </c>
      <c r="E242" t="s">
        <v>256</v>
      </c>
      <c r="G242">
        <v>0</v>
      </c>
      <c r="H242">
        <v>0</v>
      </c>
      <c r="I242">
        <v>0</v>
      </c>
      <c r="J242">
        <v>0</v>
      </c>
      <c r="K242">
        <v>0</v>
      </c>
      <c r="L242">
        <v>389.3</v>
      </c>
      <c r="M242">
        <v>0</v>
      </c>
      <c r="N242">
        <v>0</v>
      </c>
      <c r="O242">
        <v>0</v>
      </c>
      <c r="P242">
        <v>0</v>
      </c>
      <c r="Q242">
        <v>0</v>
      </c>
      <c r="R242">
        <v>0</v>
      </c>
      <c r="S242">
        <v>0</v>
      </c>
      <c r="T242">
        <v>0</v>
      </c>
      <c r="U242">
        <v>0</v>
      </c>
      <c r="V242">
        <v>0</v>
      </c>
      <c r="W242">
        <v>0</v>
      </c>
      <c r="X242">
        <v>0</v>
      </c>
      <c r="Y242">
        <v>0</v>
      </c>
      <c r="Z242">
        <v>0</v>
      </c>
      <c r="AA242">
        <v>0</v>
      </c>
      <c r="AB242">
        <v>0</v>
      </c>
      <c r="AC242">
        <v>0</v>
      </c>
      <c r="AD242">
        <v>5952.85</v>
      </c>
      <c r="AE242">
        <v>0</v>
      </c>
      <c r="AF242">
        <v>0</v>
      </c>
      <c r="AG242">
        <v>4939.2299999999996</v>
      </c>
      <c r="AH242">
        <v>0</v>
      </c>
      <c r="AI242">
        <v>0</v>
      </c>
      <c r="AJ242">
        <v>0</v>
      </c>
      <c r="AK242">
        <v>0</v>
      </c>
      <c r="AL242">
        <v>0</v>
      </c>
      <c r="AM242">
        <v>0</v>
      </c>
      <c r="AN242">
        <v>287.44</v>
      </c>
      <c r="AO242">
        <v>0</v>
      </c>
      <c r="AP242">
        <v>0</v>
      </c>
      <c r="AQ242">
        <v>0</v>
      </c>
      <c r="AR242">
        <v>0</v>
      </c>
      <c r="AS242">
        <v>0</v>
      </c>
      <c r="AT242">
        <v>0</v>
      </c>
      <c r="AU242">
        <v>0</v>
      </c>
      <c r="AV242">
        <v>0</v>
      </c>
    </row>
    <row r="243" spans="1:48" x14ac:dyDescent="0.45">
      <c r="A243" t="s">
        <v>10</v>
      </c>
      <c r="B243">
        <v>1</v>
      </c>
      <c r="C243">
        <v>5418</v>
      </c>
      <c r="D243">
        <v>5</v>
      </c>
      <c r="E243" t="s">
        <v>257</v>
      </c>
      <c r="G243">
        <v>0</v>
      </c>
      <c r="H243">
        <v>0</v>
      </c>
      <c r="I243">
        <v>1024.71</v>
      </c>
      <c r="J243">
        <v>0</v>
      </c>
      <c r="K243">
        <v>628.04999999999995</v>
      </c>
      <c r="L243">
        <v>2529.5</v>
      </c>
      <c r="M243">
        <v>1207.24</v>
      </c>
      <c r="N243">
        <v>0</v>
      </c>
      <c r="O243">
        <v>5388.01</v>
      </c>
      <c r="P243">
        <v>0</v>
      </c>
      <c r="Q243">
        <v>0</v>
      </c>
      <c r="R243">
        <v>0</v>
      </c>
      <c r="S243">
        <v>0</v>
      </c>
      <c r="T243">
        <v>0</v>
      </c>
      <c r="U243">
        <v>0</v>
      </c>
      <c r="V243">
        <v>0</v>
      </c>
      <c r="W243">
        <v>0</v>
      </c>
      <c r="X243">
        <v>2405.75</v>
      </c>
      <c r="Y243">
        <v>1156.93</v>
      </c>
      <c r="Z243">
        <v>954.01</v>
      </c>
      <c r="AA243">
        <v>0</v>
      </c>
      <c r="AB243">
        <v>4321.68</v>
      </c>
      <c r="AC243">
        <v>0</v>
      </c>
      <c r="AD243">
        <v>10668.42</v>
      </c>
      <c r="AE243">
        <v>0</v>
      </c>
      <c r="AF243">
        <v>21737.94</v>
      </c>
      <c r="AG243">
        <v>5041.71</v>
      </c>
      <c r="AH243">
        <v>0</v>
      </c>
      <c r="AI243">
        <v>0</v>
      </c>
      <c r="AJ243">
        <v>1142.57</v>
      </c>
      <c r="AK243">
        <v>0</v>
      </c>
      <c r="AL243">
        <v>1172.75</v>
      </c>
      <c r="AM243">
        <v>11002.8</v>
      </c>
      <c r="AN243">
        <v>146.6</v>
      </c>
      <c r="AO243">
        <v>122.16</v>
      </c>
      <c r="AP243">
        <v>0</v>
      </c>
      <c r="AQ243">
        <v>48.87</v>
      </c>
      <c r="AR243">
        <v>0</v>
      </c>
      <c r="AS243">
        <v>0</v>
      </c>
      <c r="AT243">
        <v>0</v>
      </c>
      <c r="AU243">
        <v>0</v>
      </c>
      <c r="AV243">
        <v>0</v>
      </c>
    </row>
    <row r="244" spans="1:48" x14ac:dyDescent="0.45">
      <c r="A244" t="s">
        <v>10</v>
      </c>
      <c r="B244">
        <v>1</v>
      </c>
      <c r="C244">
        <v>5419</v>
      </c>
      <c r="D244">
        <v>5</v>
      </c>
      <c r="E244" t="s">
        <v>258</v>
      </c>
      <c r="G244">
        <v>0</v>
      </c>
      <c r="H244">
        <v>0</v>
      </c>
      <c r="I244">
        <v>0</v>
      </c>
      <c r="J244">
        <v>0</v>
      </c>
      <c r="K244">
        <v>0</v>
      </c>
      <c r="L244">
        <v>0</v>
      </c>
      <c r="M244">
        <v>0</v>
      </c>
      <c r="N244">
        <v>0</v>
      </c>
      <c r="O244">
        <v>0</v>
      </c>
      <c r="P244">
        <v>0</v>
      </c>
      <c r="Q244">
        <v>0</v>
      </c>
      <c r="R244">
        <v>0</v>
      </c>
      <c r="S244">
        <v>71.25</v>
      </c>
      <c r="T244">
        <v>0</v>
      </c>
      <c r="U244">
        <v>0</v>
      </c>
      <c r="V244">
        <v>0</v>
      </c>
      <c r="W244">
        <v>0</v>
      </c>
      <c r="X244">
        <v>0</v>
      </c>
      <c r="Y244">
        <v>0</v>
      </c>
      <c r="Z244">
        <v>0</v>
      </c>
      <c r="AA244">
        <v>0</v>
      </c>
      <c r="AB244">
        <v>0</v>
      </c>
      <c r="AC244">
        <v>0</v>
      </c>
      <c r="AD244">
        <v>0</v>
      </c>
      <c r="AE244">
        <v>0</v>
      </c>
      <c r="AF244">
        <v>0</v>
      </c>
      <c r="AG244">
        <v>0</v>
      </c>
      <c r="AH244">
        <v>0</v>
      </c>
      <c r="AI244">
        <v>0</v>
      </c>
      <c r="AJ244">
        <v>0</v>
      </c>
      <c r="AK244">
        <v>0</v>
      </c>
      <c r="AL244">
        <v>0</v>
      </c>
      <c r="AM244">
        <v>0</v>
      </c>
      <c r="AN244">
        <v>0</v>
      </c>
      <c r="AO244">
        <v>0</v>
      </c>
      <c r="AP244">
        <v>0</v>
      </c>
      <c r="AQ244">
        <v>0</v>
      </c>
      <c r="AR244">
        <v>0</v>
      </c>
      <c r="AS244">
        <v>0</v>
      </c>
      <c r="AT244">
        <v>0</v>
      </c>
      <c r="AU244">
        <v>0</v>
      </c>
      <c r="AV244">
        <v>0</v>
      </c>
    </row>
    <row r="245" spans="1:48" x14ac:dyDescent="0.45">
      <c r="A245" t="s">
        <v>10</v>
      </c>
      <c r="B245">
        <v>1</v>
      </c>
      <c r="C245">
        <v>5420</v>
      </c>
      <c r="D245">
        <v>5</v>
      </c>
      <c r="E245" t="s">
        <v>259</v>
      </c>
      <c r="G245">
        <v>0</v>
      </c>
      <c r="H245">
        <v>519.71</v>
      </c>
      <c r="I245">
        <v>519.71</v>
      </c>
      <c r="J245">
        <v>519.71</v>
      </c>
      <c r="K245">
        <v>519.65</v>
      </c>
      <c r="L245">
        <v>452.82</v>
      </c>
      <c r="M245">
        <v>452.82</v>
      </c>
      <c r="N245">
        <v>452.82</v>
      </c>
      <c r="O245">
        <v>452.82</v>
      </c>
      <c r="P245">
        <v>452.82</v>
      </c>
      <c r="Q245">
        <v>452.82</v>
      </c>
      <c r="R245">
        <v>452.82</v>
      </c>
      <c r="S245">
        <v>452.82</v>
      </c>
      <c r="T245">
        <v>0</v>
      </c>
      <c r="U245">
        <v>0</v>
      </c>
      <c r="V245">
        <v>452.82</v>
      </c>
      <c r="W245">
        <v>922</v>
      </c>
      <c r="X245">
        <v>452.82</v>
      </c>
      <c r="Y245">
        <v>452.82</v>
      </c>
      <c r="Z245">
        <v>452.82</v>
      </c>
      <c r="AA245">
        <v>452.82</v>
      </c>
      <c r="AB245">
        <v>452.82</v>
      </c>
      <c r="AC245">
        <v>1047.82</v>
      </c>
      <c r="AD245">
        <v>452.82</v>
      </c>
      <c r="AE245">
        <v>452.82</v>
      </c>
      <c r="AF245">
        <v>452.82</v>
      </c>
      <c r="AG245">
        <v>452.82</v>
      </c>
      <c r="AH245">
        <v>0</v>
      </c>
      <c r="AI245">
        <v>0</v>
      </c>
      <c r="AJ245">
        <v>452.81</v>
      </c>
      <c r="AK245">
        <v>452.81</v>
      </c>
      <c r="AL245">
        <v>452.81</v>
      </c>
      <c r="AM245">
        <v>452.81</v>
      </c>
      <c r="AN245">
        <v>452.81</v>
      </c>
      <c r="AO245">
        <v>697.14</v>
      </c>
      <c r="AP245">
        <v>452.81</v>
      </c>
      <c r="AQ245">
        <v>0</v>
      </c>
      <c r="AR245">
        <v>0</v>
      </c>
      <c r="AS245">
        <v>0</v>
      </c>
      <c r="AT245">
        <v>0</v>
      </c>
      <c r="AU245">
        <v>0</v>
      </c>
      <c r="AV245">
        <v>0</v>
      </c>
    </row>
    <row r="246" spans="1:48" x14ac:dyDescent="0.45">
      <c r="A246" t="s">
        <v>10</v>
      </c>
      <c r="B246">
        <v>1</v>
      </c>
      <c r="C246">
        <v>5421</v>
      </c>
      <c r="D246">
        <v>5</v>
      </c>
      <c r="E246" t="s">
        <v>260</v>
      </c>
      <c r="G246">
        <v>0</v>
      </c>
      <c r="H246">
        <v>944.97</v>
      </c>
      <c r="I246">
        <v>764.74</v>
      </c>
      <c r="J246">
        <v>0</v>
      </c>
      <c r="K246">
        <v>1605.19</v>
      </c>
      <c r="L246">
        <v>24.1</v>
      </c>
      <c r="M246">
        <v>0</v>
      </c>
      <c r="N246">
        <v>0</v>
      </c>
      <c r="O246">
        <v>1214.81</v>
      </c>
      <c r="P246">
        <v>109.15</v>
      </c>
      <c r="Q246">
        <v>49.33</v>
      </c>
      <c r="R246">
        <v>0</v>
      </c>
      <c r="S246">
        <v>206.87</v>
      </c>
      <c r="T246">
        <v>0</v>
      </c>
      <c r="U246">
        <v>0</v>
      </c>
      <c r="V246">
        <v>0</v>
      </c>
      <c r="W246">
        <v>1323.32</v>
      </c>
      <c r="X246">
        <v>191.31</v>
      </c>
      <c r="Y246">
        <v>0</v>
      </c>
      <c r="Z246">
        <v>0</v>
      </c>
      <c r="AA246">
        <v>135.96</v>
      </c>
      <c r="AB246">
        <v>0</v>
      </c>
      <c r="AC246">
        <v>630.07000000000005</v>
      </c>
      <c r="AD246">
        <v>3946.61</v>
      </c>
      <c r="AE246">
        <v>8703.65</v>
      </c>
      <c r="AF246">
        <v>480.89</v>
      </c>
      <c r="AG246">
        <v>390.9</v>
      </c>
      <c r="AH246">
        <v>0</v>
      </c>
      <c r="AI246">
        <v>0</v>
      </c>
      <c r="AJ246">
        <v>0</v>
      </c>
      <c r="AK246">
        <v>0</v>
      </c>
      <c r="AL246">
        <v>0</v>
      </c>
      <c r="AM246">
        <v>40.24</v>
      </c>
      <c r="AN246">
        <v>644.46</v>
      </c>
      <c r="AO246">
        <v>0</v>
      </c>
      <c r="AP246">
        <v>0</v>
      </c>
      <c r="AQ246">
        <v>0</v>
      </c>
      <c r="AR246">
        <v>0</v>
      </c>
      <c r="AS246">
        <v>0</v>
      </c>
      <c r="AT246">
        <v>0</v>
      </c>
      <c r="AU246">
        <v>0</v>
      </c>
      <c r="AV246">
        <v>0</v>
      </c>
    </row>
    <row r="247" spans="1:48" x14ac:dyDescent="0.45">
      <c r="A247" t="s">
        <v>10</v>
      </c>
      <c r="B247">
        <v>1</v>
      </c>
      <c r="C247">
        <v>5422</v>
      </c>
      <c r="D247">
        <v>5</v>
      </c>
      <c r="E247" t="s">
        <v>261</v>
      </c>
      <c r="G247">
        <v>0</v>
      </c>
      <c r="H247">
        <v>0</v>
      </c>
      <c r="I247">
        <v>0</v>
      </c>
      <c r="J247">
        <v>0</v>
      </c>
      <c r="K247">
        <v>0</v>
      </c>
      <c r="L247">
        <v>0</v>
      </c>
      <c r="M247">
        <v>0</v>
      </c>
      <c r="N247">
        <v>0</v>
      </c>
      <c r="O247">
        <v>0</v>
      </c>
      <c r="P247">
        <v>0</v>
      </c>
      <c r="Q247">
        <v>0</v>
      </c>
      <c r="R247">
        <v>293.67</v>
      </c>
      <c r="S247">
        <v>0</v>
      </c>
      <c r="T247">
        <v>0</v>
      </c>
      <c r="U247">
        <v>0</v>
      </c>
      <c r="V247">
        <v>0</v>
      </c>
      <c r="W247">
        <v>0</v>
      </c>
      <c r="X247">
        <v>793.33</v>
      </c>
      <c r="Y247">
        <v>2874.38</v>
      </c>
      <c r="Z247">
        <v>2874.38</v>
      </c>
      <c r="AA247">
        <v>9344.48</v>
      </c>
      <c r="AB247">
        <v>0</v>
      </c>
      <c r="AC247">
        <v>0</v>
      </c>
      <c r="AD247">
        <v>0</v>
      </c>
      <c r="AE247">
        <v>0</v>
      </c>
      <c r="AF247">
        <v>0</v>
      </c>
      <c r="AG247">
        <v>0</v>
      </c>
      <c r="AH247">
        <v>0</v>
      </c>
      <c r="AI247">
        <v>0</v>
      </c>
      <c r="AJ247">
        <v>0</v>
      </c>
      <c r="AK247">
        <v>0</v>
      </c>
      <c r="AL247">
        <v>0</v>
      </c>
      <c r="AM247">
        <v>0</v>
      </c>
      <c r="AN247">
        <v>321.93</v>
      </c>
      <c r="AO247">
        <v>356.42</v>
      </c>
      <c r="AP247">
        <v>0</v>
      </c>
      <c r="AQ247">
        <v>0</v>
      </c>
      <c r="AR247">
        <v>0</v>
      </c>
      <c r="AS247">
        <v>0</v>
      </c>
      <c r="AT247">
        <v>0</v>
      </c>
      <c r="AU247">
        <v>0</v>
      </c>
      <c r="AV247">
        <v>0</v>
      </c>
    </row>
    <row r="248" spans="1:48" x14ac:dyDescent="0.45">
      <c r="A248" t="s">
        <v>10</v>
      </c>
      <c r="B248">
        <v>1</v>
      </c>
      <c r="C248">
        <v>5423</v>
      </c>
      <c r="D248">
        <v>5</v>
      </c>
      <c r="E248" t="s">
        <v>262</v>
      </c>
      <c r="G248">
        <v>0</v>
      </c>
      <c r="H248">
        <v>0</v>
      </c>
      <c r="I248">
        <v>0</v>
      </c>
      <c r="J248">
        <v>0</v>
      </c>
      <c r="K248">
        <v>0</v>
      </c>
      <c r="L248">
        <v>0</v>
      </c>
      <c r="M248">
        <v>0</v>
      </c>
      <c r="N248">
        <v>0</v>
      </c>
      <c r="O248">
        <v>0</v>
      </c>
      <c r="P248">
        <v>0</v>
      </c>
      <c r="Q248">
        <v>0</v>
      </c>
      <c r="R248">
        <v>0</v>
      </c>
      <c r="S248">
        <v>0</v>
      </c>
      <c r="T248">
        <v>0</v>
      </c>
      <c r="U248">
        <v>0</v>
      </c>
      <c r="V248">
        <v>0</v>
      </c>
      <c r="W248">
        <v>0</v>
      </c>
      <c r="X248">
        <v>5983.01</v>
      </c>
      <c r="Y248">
        <v>0</v>
      </c>
      <c r="Z248">
        <v>0</v>
      </c>
      <c r="AA248">
        <v>0</v>
      </c>
      <c r="AB248">
        <v>0</v>
      </c>
      <c r="AC248">
        <v>0</v>
      </c>
      <c r="AD248">
        <v>5952.85</v>
      </c>
      <c r="AE248">
        <v>0</v>
      </c>
      <c r="AF248">
        <v>0</v>
      </c>
      <c r="AG248">
        <v>588.6</v>
      </c>
      <c r="AH248">
        <v>0</v>
      </c>
      <c r="AI248">
        <v>0</v>
      </c>
      <c r="AJ248">
        <v>0</v>
      </c>
      <c r="AK248">
        <v>0</v>
      </c>
      <c r="AL248">
        <v>0</v>
      </c>
      <c r="AM248">
        <v>2827.1</v>
      </c>
      <c r="AN248">
        <v>0</v>
      </c>
      <c r="AO248">
        <v>963.77</v>
      </c>
      <c r="AP248">
        <v>0</v>
      </c>
      <c r="AQ248">
        <v>0</v>
      </c>
      <c r="AR248">
        <v>0</v>
      </c>
      <c r="AS248">
        <v>0</v>
      </c>
      <c r="AT248">
        <v>0</v>
      </c>
      <c r="AU248">
        <v>0</v>
      </c>
      <c r="AV248">
        <v>0</v>
      </c>
    </row>
    <row r="249" spans="1:48" x14ac:dyDescent="0.45">
      <c r="A249" t="s">
        <v>10</v>
      </c>
      <c r="B249">
        <v>1</v>
      </c>
      <c r="C249">
        <v>5425</v>
      </c>
      <c r="D249">
        <v>5</v>
      </c>
      <c r="E249" t="s">
        <v>263</v>
      </c>
      <c r="G249">
        <v>0</v>
      </c>
      <c r="H249">
        <v>0</v>
      </c>
      <c r="I249">
        <v>0</v>
      </c>
      <c r="J249">
        <v>0</v>
      </c>
      <c r="K249">
        <v>0</v>
      </c>
      <c r="L249">
        <v>0</v>
      </c>
      <c r="M249">
        <v>0</v>
      </c>
      <c r="N249">
        <v>0</v>
      </c>
      <c r="O249">
        <v>0</v>
      </c>
      <c r="P249">
        <v>0</v>
      </c>
      <c r="Q249">
        <v>0</v>
      </c>
      <c r="R249">
        <v>0</v>
      </c>
      <c r="S249">
        <v>0</v>
      </c>
      <c r="T249">
        <v>0</v>
      </c>
      <c r="U249">
        <v>0</v>
      </c>
      <c r="V249">
        <v>0</v>
      </c>
      <c r="W249">
        <v>0</v>
      </c>
      <c r="X249">
        <v>0</v>
      </c>
      <c r="Y249">
        <v>0</v>
      </c>
      <c r="Z249">
        <v>0</v>
      </c>
      <c r="AA249">
        <v>0</v>
      </c>
      <c r="AB249">
        <v>0</v>
      </c>
      <c r="AC249">
        <v>0</v>
      </c>
      <c r="AD249">
        <v>0</v>
      </c>
      <c r="AE249">
        <v>0</v>
      </c>
      <c r="AF249">
        <v>0</v>
      </c>
      <c r="AG249">
        <v>0</v>
      </c>
      <c r="AH249">
        <v>0</v>
      </c>
      <c r="AI249">
        <v>0</v>
      </c>
      <c r="AJ249">
        <v>0</v>
      </c>
      <c r="AK249">
        <v>0</v>
      </c>
      <c r="AL249">
        <v>0</v>
      </c>
      <c r="AM249">
        <v>0</v>
      </c>
      <c r="AN249">
        <v>0</v>
      </c>
      <c r="AO249">
        <v>0</v>
      </c>
      <c r="AP249">
        <v>0</v>
      </c>
      <c r="AQ249">
        <v>0</v>
      </c>
      <c r="AR249">
        <v>0</v>
      </c>
      <c r="AS249">
        <v>0</v>
      </c>
      <c r="AT249">
        <v>0</v>
      </c>
      <c r="AU249">
        <v>0</v>
      </c>
      <c r="AV249">
        <v>0</v>
      </c>
    </row>
    <row r="250" spans="1:48" x14ac:dyDescent="0.45">
      <c r="A250" t="s">
        <v>10</v>
      </c>
      <c r="B250">
        <v>1</v>
      </c>
      <c r="C250">
        <v>5430</v>
      </c>
      <c r="D250">
        <v>5</v>
      </c>
      <c r="E250" t="s">
        <v>264</v>
      </c>
      <c r="G250">
        <v>0</v>
      </c>
      <c r="H250">
        <v>2205.15</v>
      </c>
      <c r="I250">
        <v>521.45000000000005</v>
      </c>
      <c r="J250">
        <v>1044.53</v>
      </c>
      <c r="K250">
        <v>1349.51</v>
      </c>
      <c r="L250">
        <v>3838.22</v>
      </c>
      <c r="M250">
        <v>2171.15</v>
      </c>
      <c r="N250">
        <v>2979.28</v>
      </c>
      <c r="O250">
        <v>172.61</v>
      </c>
      <c r="P250">
        <v>452.16</v>
      </c>
      <c r="Q250">
        <v>1973.42</v>
      </c>
      <c r="R250">
        <v>773.87</v>
      </c>
      <c r="S250">
        <v>3928</v>
      </c>
      <c r="T250">
        <v>0</v>
      </c>
      <c r="U250">
        <v>0</v>
      </c>
      <c r="V250">
        <v>4525.05</v>
      </c>
      <c r="W250">
        <v>1169.23</v>
      </c>
      <c r="X250">
        <v>4200.87</v>
      </c>
      <c r="Y250">
        <v>875.34</v>
      </c>
      <c r="Z250">
        <v>905.62</v>
      </c>
      <c r="AA250">
        <v>3568.97</v>
      </c>
      <c r="AB250">
        <v>1924.18</v>
      </c>
      <c r="AC250">
        <v>1883.97</v>
      </c>
      <c r="AD250">
        <v>1631.95</v>
      </c>
      <c r="AE250">
        <v>1706.64</v>
      </c>
      <c r="AF250">
        <v>2529.2399999999998</v>
      </c>
      <c r="AG250">
        <v>2908.82</v>
      </c>
      <c r="AH250">
        <v>0</v>
      </c>
      <c r="AI250">
        <v>0</v>
      </c>
      <c r="AJ250">
        <v>1259.6500000000001</v>
      </c>
      <c r="AK250">
        <v>656.01</v>
      </c>
      <c r="AL250">
        <v>944.69</v>
      </c>
      <c r="AM250">
        <v>1211.42</v>
      </c>
      <c r="AN250">
        <v>1180.56</v>
      </c>
      <c r="AO250">
        <v>1828.49</v>
      </c>
      <c r="AP250">
        <v>2286.73</v>
      </c>
      <c r="AQ250">
        <v>0</v>
      </c>
      <c r="AR250">
        <v>0</v>
      </c>
      <c r="AS250">
        <v>0</v>
      </c>
      <c r="AT250">
        <v>0</v>
      </c>
      <c r="AU250">
        <v>0</v>
      </c>
      <c r="AV250">
        <v>0</v>
      </c>
    </row>
    <row r="251" spans="1:48" x14ac:dyDescent="0.45">
      <c r="A251" t="s">
        <v>10</v>
      </c>
      <c r="B251">
        <v>1</v>
      </c>
      <c r="C251">
        <v>5435</v>
      </c>
      <c r="D251">
        <v>5</v>
      </c>
      <c r="E251" t="s">
        <v>265</v>
      </c>
      <c r="G251">
        <v>0</v>
      </c>
      <c r="H251">
        <v>1751.42</v>
      </c>
      <c r="I251">
        <v>224.77</v>
      </c>
      <c r="J251">
        <v>0</v>
      </c>
      <c r="K251">
        <v>1383.08</v>
      </c>
      <c r="L251">
        <v>2976.98</v>
      </c>
      <c r="M251">
        <v>0</v>
      </c>
      <c r="N251">
        <v>1526.85</v>
      </c>
      <c r="O251">
        <v>1742.76</v>
      </c>
      <c r="P251">
        <v>0</v>
      </c>
      <c r="Q251">
        <v>2718.63</v>
      </c>
      <c r="R251">
        <v>0</v>
      </c>
      <c r="S251">
        <v>1147.1600000000001</v>
      </c>
      <c r="T251">
        <v>0</v>
      </c>
      <c r="U251">
        <v>0</v>
      </c>
      <c r="V251">
        <v>696.71</v>
      </c>
      <c r="W251">
        <v>283.67</v>
      </c>
      <c r="X251">
        <v>0</v>
      </c>
      <c r="Y251">
        <v>4190.8999999999996</v>
      </c>
      <c r="Z251">
        <v>0</v>
      </c>
      <c r="AA251">
        <v>1159.06</v>
      </c>
      <c r="AB251">
        <v>615.80999999999995</v>
      </c>
      <c r="AC251">
        <v>532.01</v>
      </c>
      <c r="AD251">
        <v>1664.3</v>
      </c>
      <c r="AE251">
        <v>1989.45</v>
      </c>
      <c r="AF251">
        <v>724.38</v>
      </c>
      <c r="AG251">
        <v>965.02</v>
      </c>
      <c r="AH251">
        <v>0</v>
      </c>
      <c r="AI251">
        <v>0</v>
      </c>
      <c r="AJ251">
        <v>840.85</v>
      </c>
      <c r="AK251">
        <v>483.13</v>
      </c>
      <c r="AL251">
        <v>2702.18</v>
      </c>
      <c r="AM251">
        <v>1259.19</v>
      </c>
      <c r="AN251">
        <v>0</v>
      </c>
      <c r="AO251">
        <v>1965.59</v>
      </c>
      <c r="AP251">
        <v>1070.94</v>
      </c>
      <c r="AQ251">
        <v>0</v>
      </c>
      <c r="AR251">
        <v>0</v>
      </c>
      <c r="AS251">
        <v>0</v>
      </c>
      <c r="AT251">
        <v>0</v>
      </c>
      <c r="AU251">
        <v>0</v>
      </c>
      <c r="AV251">
        <v>0</v>
      </c>
    </row>
    <row r="252" spans="1:48" x14ac:dyDescent="0.45">
      <c r="A252" t="s">
        <v>10</v>
      </c>
      <c r="B252">
        <v>1</v>
      </c>
      <c r="C252">
        <v>5440</v>
      </c>
      <c r="D252">
        <v>5</v>
      </c>
      <c r="E252" t="s">
        <v>266</v>
      </c>
      <c r="G252">
        <v>0</v>
      </c>
      <c r="H252">
        <v>0</v>
      </c>
      <c r="I252">
        <v>913.51</v>
      </c>
      <c r="J252">
        <v>317.33</v>
      </c>
      <c r="K252">
        <v>832.89</v>
      </c>
      <c r="L252">
        <v>234.55</v>
      </c>
      <c r="M252">
        <v>0</v>
      </c>
      <c r="N252">
        <v>0</v>
      </c>
      <c r="O252">
        <v>430.18</v>
      </c>
      <c r="P252">
        <v>464.73</v>
      </c>
      <c r="Q252">
        <v>0</v>
      </c>
      <c r="R252">
        <v>0</v>
      </c>
      <c r="S252">
        <v>31.6</v>
      </c>
      <c r="T252">
        <v>0</v>
      </c>
      <c r="U252">
        <v>0</v>
      </c>
      <c r="V252">
        <v>0</v>
      </c>
      <c r="W252">
        <v>34.479999999999997</v>
      </c>
      <c r="X252">
        <v>0</v>
      </c>
      <c r="Y252">
        <v>714.98</v>
      </c>
      <c r="Z252">
        <v>-301.10000000000002</v>
      </c>
      <c r="AA252">
        <v>1098.97</v>
      </c>
      <c r="AB252">
        <v>0</v>
      </c>
      <c r="AC252">
        <v>0</v>
      </c>
      <c r="AD252">
        <v>0</v>
      </c>
      <c r="AE252">
        <v>0</v>
      </c>
      <c r="AF252">
        <v>0</v>
      </c>
      <c r="AG252">
        <v>0</v>
      </c>
      <c r="AH252">
        <v>0</v>
      </c>
      <c r="AI252">
        <v>0</v>
      </c>
      <c r="AJ252">
        <v>0</v>
      </c>
      <c r="AK252">
        <v>0</v>
      </c>
      <c r="AL252">
        <v>0</v>
      </c>
      <c r="AM252">
        <v>0</v>
      </c>
      <c r="AN252">
        <v>0</v>
      </c>
      <c r="AO252">
        <v>346.07</v>
      </c>
      <c r="AP252">
        <v>0</v>
      </c>
      <c r="AQ252">
        <v>0</v>
      </c>
      <c r="AR252">
        <v>0</v>
      </c>
      <c r="AS252">
        <v>0</v>
      </c>
      <c r="AT252">
        <v>0</v>
      </c>
      <c r="AU252">
        <v>0</v>
      </c>
      <c r="AV252">
        <v>0</v>
      </c>
    </row>
    <row r="253" spans="1:48" x14ac:dyDescent="0.45">
      <c r="A253" t="s">
        <v>10</v>
      </c>
      <c r="B253">
        <v>1</v>
      </c>
      <c r="C253">
        <v>5445</v>
      </c>
      <c r="D253">
        <v>5</v>
      </c>
      <c r="E253" t="s">
        <v>267</v>
      </c>
      <c r="G253">
        <v>0</v>
      </c>
      <c r="H253">
        <v>0</v>
      </c>
      <c r="I253">
        <v>0</v>
      </c>
      <c r="J253">
        <v>0</v>
      </c>
      <c r="K253">
        <v>0</v>
      </c>
      <c r="L253">
        <v>0</v>
      </c>
      <c r="M253">
        <v>0</v>
      </c>
      <c r="N253">
        <v>0</v>
      </c>
      <c r="O253">
        <v>0</v>
      </c>
      <c r="P253">
        <v>0</v>
      </c>
      <c r="Q253">
        <v>0</v>
      </c>
      <c r="R253">
        <v>0</v>
      </c>
      <c r="S253">
        <v>0</v>
      </c>
      <c r="T253">
        <v>0</v>
      </c>
      <c r="U253">
        <v>0</v>
      </c>
      <c r="V253">
        <v>0</v>
      </c>
      <c r="W253">
        <v>0</v>
      </c>
      <c r="X253">
        <v>0</v>
      </c>
      <c r="Y253">
        <v>0</v>
      </c>
      <c r="Z253">
        <v>0</v>
      </c>
      <c r="AA253">
        <v>0</v>
      </c>
      <c r="AB253">
        <v>0</v>
      </c>
      <c r="AC253">
        <v>0</v>
      </c>
      <c r="AD253">
        <v>0</v>
      </c>
      <c r="AE253">
        <v>0</v>
      </c>
      <c r="AF253">
        <v>0</v>
      </c>
      <c r="AG253">
        <v>0</v>
      </c>
      <c r="AH253">
        <v>0</v>
      </c>
      <c r="AI253">
        <v>0</v>
      </c>
      <c r="AJ253">
        <v>0</v>
      </c>
      <c r="AK253">
        <v>0</v>
      </c>
      <c r="AL253">
        <v>0</v>
      </c>
      <c r="AM253">
        <v>0</v>
      </c>
      <c r="AN253">
        <v>0</v>
      </c>
      <c r="AO253">
        <v>0</v>
      </c>
      <c r="AP253">
        <v>0</v>
      </c>
      <c r="AQ253">
        <v>0</v>
      </c>
      <c r="AR253">
        <v>0</v>
      </c>
      <c r="AS253">
        <v>0</v>
      </c>
      <c r="AT253">
        <v>0</v>
      </c>
      <c r="AU253">
        <v>0</v>
      </c>
      <c r="AV253">
        <v>0</v>
      </c>
    </row>
    <row r="254" spans="1:48" x14ac:dyDescent="0.45">
      <c r="A254" t="s">
        <v>10</v>
      </c>
      <c r="B254">
        <v>1</v>
      </c>
      <c r="C254">
        <v>5450</v>
      </c>
      <c r="D254">
        <v>5</v>
      </c>
      <c r="E254" t="s">
        <v>268</v>
      </c>
      <c r="G254">
        <v>0</v>
      </c>
      <c r="H254">
        <v>0</v>
      </c>
      <c r="I254">
        <v>27.96</v>
      </c>
      <c r="J254">
        <v>347.91</v>
      </c>
      <c r="K254">
        <v>58.42</v>
      </c>
      <c r="L254">
        <v>72.05</v>
      </c>
      <c r="M254">
        <v>90.67</v>
      </c>
      <c r="N254">
        <v>0</v>
      </c>
      <c r="O254">
        <v>258.39999999999998</v>
      </c>
      <c r="P254">
        <v>64.8</v>
      </c>
      <c r="Q254">
        <v>117.22</v>
      </c>
      <c r="R254">
        <v>472.93</v>
      </c>
      <c r="S254">
        <v>0</v>
      </c>
      <c r="T254">
        <v>0</v>
      </c>
      <c r="U254">
        <v>0</v>
      </c>
      <c r="V254">
        <v>26.7</v>
      </c>
      <c r="W254">
        <v>0</v>
      </c>
      <c r="X254">
        <v>220.52</v>
      </c>
      <c r="Y254">
        <v>46.09</v>
      </c>
      <c r="Z254">
        <v>119.59</v>
      </c>
      <c r="AA254">
        <v>24.52</v>
      </c>
      <c r="AB254">
        <v>0</v>
      </c>
      <c r="AC254">
        <v>128.80000000000001</v>
      </c>
      <c r="AD254">
        <v>188.71</v>
      </c>
      <c r="AE254">
        <v>69.7</v>
      </c>
      <c r="AF254">
        <v>145.25</v>
      </c>
      <c r="AG254">
        <v>0</v>
      </c>
      <c r="AH254">
        <v>0</v>
      </c>
      <c r="AI254">
        <v>0</v>
      </c>
      <c r="AJ254">
        <v>0</v>
      </c>
      <c r="AK254">
        <v>0</v>
      </c>
      <c r="AL254">
        <v>302.11</v>
      </c>
      <c r="AM254">
        <v>43.47</v>
      </c>
      <c r="AN254">
        <v>0</v>
      </c>
      <c r="AO254">
        <v>141.52000000000001</v>
      </c>
      <c r="AP254">
        <v>71.88</v>
      </c>
      <c r="AQ254">
        <v>0</v>
      </c>
      <c r="AR254">
        <v>0</v>
      </c>
      <c r="AS254">
        <v>0</v>
      </c>
      <c r="AT254">
        <v>0</v>
      </c>
      <c r="AU254">
        <v>0</v>
      </c>
      <c r="AV254">
        <v>0</v>
      </c>
    </row>
    <row r="255" spans="1:48" x14ac:dyDescent="0.45">
      <c r="A255" t="s">
        <v>10</v>
      </c>
      <c r="B255">
        <v>1</v>
      </c>
      <c r="C255">
        <v>5455</v>
      </c>
      <c r="D255">
        <v>5</v>
      </c>
      <c r="E255" t="s">
        <v>269</v>
      </c>
      <c r="G255">
        <v>0</v>
      </c>
      <c r="H255">
        <v>0</v>
      </c>
      <c r="I255">
        <v>0</v>
      </c>
      <c r="J255">
        <v>0</v>
      </c>
      <c r="K255">
        <v>0</v>
      </c>
      <c r="L255">
        <v>0</v>
      </c>
      <c r="M255">
        <v>0</v>
      </c>
      <c r="N255">
        <v>0</v>
      </c>
      <c r="O255">
        <v>0</v>
      </c>
      <c r="P255">
        <v>0</v>
      </c>
      <c r="Q255">
        <v>0</v>
      </c>
      <c r="R255">
        <v>0</v>
      </c>
      <c r="S255">
        <v>0</v>
      </c>
      <c r="T255">
        <v>0</v>
      </c>
      <c r="U255">
        <v>0</v>
      </c>
      <c r="V255">
        <v>0</v>
      </c>
      <c r="W255">
        <v>0</v>
      </c>
      <c r="X255">
        <v>0</v>
      </c>
      <c r="Y255">
        <v>0</v>
      </c>
      <c r="Z255">
        <v>0</v>
      </c>
      <c r="AA255">
        <v>0</v>
      </c>
      <c r="AB255">
        <v>0</v>
      </c>
      <c r="AC255">
        <v>0</v>
      </c>
      <c r="AD255">
        <v>0</v>
      </c>
      <c r="AE255">
        <v>0</v>
      </c>
      <c r="AF255">
        <v>0</v>
      </c>
      <c r="AG255">
        <v>0</v>
      </c>
      <c r="AH255">
        <v>0</v>
      </c>
      <c r="AI255">
        <v>0</v>
      </c>
      <c r="AJ255">
        <v>0</v>
      </c>
      <c r="AK255">
        <v>0</v>
      </c>
      <c r="AL255">
        <v>0</v>
      </c>
      <c r="AM255">
        <v>0</v>
      </c>
      <c r="AN255">
        <v>0</v>
      </c>
      <c r="AO255">
        <v>0</v>
      </c>
      <c r="AP255">
        <v>0</v>
      </c>
      <c r="AQ255">
        <v>0</v>
      </c>
      <c r="AR255">
        <v>0</v>
      </c>
      <c r="AS255">
        <v>0</v>
      </c>
      <c r="AT255">
        <v>0</v>
      </c>
      <c r="AU255">
        <v>0</v>
      </c>
      <c r="AV255">
        <v>0</v>
      </c>
    </row>
    <row r="256" spans="1:48" x14ac:dyDescent="0.45">
      <c r="A256" t="s">
        <v>10</v>
      </c>
      <c r="B256">
        <v>1</v>
      </c>
      <c r="C256">
        <v>5460</v>
      </c>
      <c r="D256">
        <v>5</v>
      </c>
      <c r="E256" t="s">
        <v>270</v>
      </c>
      <c r="G256">
        <v>0</v>
      </c>
      <c r="H256">
        <v>0</v>
      </c>
      <c r="I256">
        <v>0</v>
      </c>
      <c r="J256">
        <v>0</v>
      </c>
      <c r="K256">
        <v>0</v>
      </c>
      <c r="L256">
        <v>0</v>
      </c>
      <c r="M256">
        <v>0</v>
      </c>
      <c r="N256">
        <v>0</v>
      </c>
      <c r="O256">
        <v>0</v>
      </c>
      <c r="P256">
        <v>0</v>
      </c>
      <c r="Q256">
        <v>0</v>
      </c>
      <c r="R256">
        <v>0</v>
      </c>
      <c r="S256">
        <v>281080.89</v>
      </c>
      <c r="T256">
        <v>0</v>
      </c>
      <c r="U256">
        <v>0</v>
      </c>
      <c r="V256">
        <v>0</v>
      </c>
      <c r="W256">
        <v>0</v>
      </c>
      <c r="X256">
        <v>0</v>
      </c>
      <c r="Y256">
        <v>0</v>
      </c>
      <c r="Z256">
        <v>0</v>
      </c>
      <c r="AA256">
        <v>0</v>
      </c>
      <c r="AB256">
        <v>0</v>
      </c>
      <c r="AC256">
        <v>0</v>
      </c>
      <c r="AD256">
        <v>0</v>
      </c>
      <c r="AE256">
        <v>0</v>
      </c>
      <c r="AF256">
        <v>0</v>
      </c>
      <c r="AG256">
        <v>312761.98</v>
      </c>
      <c r="AH256">
        <v>0</v>
      </c>
      <c r="AI256">
        <v>0</v>
      </c>
      <c r="AJ256">
        <v>0</v>
      </c>
      <c r="AK256">
        <v>0</v>
      </c>
      <c r="AL256">
        <v>0</v>
      </c>
      <c r="AM256">
        <v>0</v>
      </c>
      <c r="AN256">
        <v>0</v>
      </c>
      <c r="AO256">
        <v>0</v>
      </c>
      <c r="AP256">
        <v>0</v>
      </c>
      <c r="AQ256">
        <v>0</v>
      </c>
      <c r="AR256">
        <v>0</v>
      </c>
      <c r="AS256">
        <v>0</v>
      </c>
      <c r="AT256">
        <v>0</v>
      </c>
      <c r="AU256">
        <v>0</v>
      </c>
      <c r="AV256">
        <v>0</v>
      </c>
    </row>
    <row r="257" spans="1:48" x14ac:dyDescent="0.45">
      <c r="A257" t="s">
        <v>10</v>
      </c>
      <c r="B257">
        <v>1</v>
      </c>
      <c r="C257">
        <v>5461</v>
      </c>
      <c r="D257">
        <v>5</v>
      </c>
      <c r="E257" t="s">
        <v>271</v>
      </c>
      <c r="G257">
        <v>0</v>
      </c>
      <c r="H257">
        <v>0</v>
      </c>
      <c r="I257">
        <v>0</v>
      </c>
      <c r="J257">
        <v>0</v>
      </c>
      <c r="K257">
        <v>0</v>
      </c>
      <c r="L257">
        <v>0</v>
      </c>
      <c r="M257">
        <v>0</v>
      </c>
      <c r="N257">
        <v>0</v>
      </c>
      <c r="O257">
        <v>0</v>
      </c>
      <c r="P257">
        <v>0</v>
      </c>
      <c r="Q257">
        <v>0</v>
      </c>
      <c r="R257">
        <v>0</v>
      </c>
      <c r="S257">
        <v>48177.14</v>
      </c>
      <c r="T257">
        <v>0</v>
      </c>
      <c r="U257">
        <v>0</v>
      </c>
      <c r="V257">
        <v>0</v>
      </c>
      <c r="W257">
        <v>0</v>
      </c>
      <c r="X257">
        <v>0</v>
      </c>
      <c r="Y257">
        <v>0</v>
      </c>
      <c r="Z257">
        <v>0</v>
      </c>
      <c r="AA257">
        <v>0</v>
      </c>
      <c r="AB257">
        <v>0</v>
      </c>
      <c r="AC257">
        <v>0</v>
      </c>
      <c r="AD257">
        <v>0</v>
      </c>
      <c r="AE257">
        <v>0</v>
      </c>
      <c r="AF257">
        <v>0</v>
      </c>
      <c r="AG257">
        <v>53045.52</v>
      </c>
      <c r="AH257">
        <v>0</v>
      </c>
      <c r="AI257">
        <v>0</v>
      </c>
      <c r="AJ257">
        <v>0</v>
      </c>
      <c r="AK257">
        <v>0</v>
      </c>
      <c r="AL257">
        <v>0</v>
      </c>
      <c r="AM257">
        <v>0</v>
      </c>
      <c r="AN257">
        <v>0</v>
      </c>
      <c r="AO257">
        <v>0</v>
      </c>
      <c r="AP257">
        <v>0</v>
      </c>
      <c r="AQ257">
        <v>0</v>
      </c>
      <c r="AR257">
        <v>0</v>
      </c>
      <c r="AS257">
        <v>0</v>
      </c>
      <c r="AT257">
        <v>0</v>
      </c>
      <c r="AU257">
        <v>0</v>
      </c>
      <c r="AV257">
        <v>0</v>
      </c>
    </row>
    <row r="258" spans="1:48" x14ac:dyDescent="0.45">
      <c r="A258" t="s">
        <v>10</v>
      </c>
      <c r="B258">
        <v>1</v>
      </c>
      <c r="C258">
        <v>5462</v>
      </c>
      <c r="D258">
        <v>5</v>
      </c>
      <c r="E258" t="s">
        <v>272</v>
      </c>
      <c r="G258">
        <v>0</v>
      </c>
      <c r="H258">
        <v>0</v>
      </c>
      <c r="I258">
        <v>0</v>
      </c>
      <c r="J258">
        <v>0</v>
      </c>
      <c r="K258">
        <v>0</v>
      </c>
      <c r="L258">
        <v>0</v>
      </c>
      <c r="M258">
        <v>0</v>
      </c>
      <c r="N258">
        <v>0</v>
      </c>
      <c r="O258">
        <v>0</v>
      </c>
      <c r="P258">
        <v>0</v>
      </c>
      <c r="Q258">
        <v>0</v>
      </c>
      <c r="R258">
        <v>0</v>
      </c>
      <c r="S258">
        <v>5687</v>
      </c>
      <c r="T258">
        <v>0</v>
      </c>
      <c r="U258">
        <v>0</v>
      </c>
      <c r="V258">
        <v>0</v>
      </c>
      <c r="W258">
        <v>0</v>
      </c>
      <c r="X258">
        <v>0</v>
      </c>
      <c r="Y258">
        <v>0</v>
      </c>
      <c r="Z258">
        <v>0</v>
      </c>
      <c r="AA258">
        <v>0</v>
      </c>
      <c r="AB258">
        <v>0</v>
      </c>
      <c r="AC258">
        <v>0</v>
      </c>
      <c r="AD258">
        <v>0</v>
      </c>
      <c r="AE258">
        <v>0</v>
      </c>
      <c r="AF258">
        <v>0</v>
      </c>
      <c r="AG258">
        <v>0</v>
      </c>
      <c r="AH258">
        <v>0</v>
      </c>
      <c r="AI258">
        <v>0</v>
      </c>
      <c r="AJ258">
        <v>0</v>
      </c>
      <c r="AK258">
        <v>0</v>
      </c>
      <c r="AL258">
        <v>0</v>
      </c>
      <c r="AM258">
        <v>0</v>
      </c>
      <c r="AN258">
        <v>0</v>
      </c>
      <c r="AO258">
        <v>0</v>
      </c>
      <c r="AP258">
        <v>0</v>
      </c>
      <c r="AQ258">
        <v>0</v>
      </c>
      <c r="AR258">
        <v>0</v>
      </c>
      <c r="AS258">
        <v>0</v>
      </c>
      <c r="AT258">
        <v>0</v>
      </c>
      <c r="AU258">
        <v>0</v>
      </c>
      <c r="AV258">
        <v>0</v>
      </c>
    </row>
    <row r="259" spans="1:48" x14ac:dyDescent="0.45">
      <c r="A259" t="s">
        <v>10</v>
      </c>
      <c r="B259">
        <v>1</v>
      </c>
      <c r="C259">
        <v>5463</v>
      </c>
      <c r="D259">
        <v>5</v>
      </c>
      <c r="E259" t="s">
        <v>273</v>
      </c>
      <c r="G259">
        <v>0</v>
      </c>
      <c r="H259">
        <v>0</v>
      </c>
      <c r="I259">
        <v>0</v>
      </c>
      <c r="J259">
        <v>0</v>
      </c>
      <c r="K259">
        <v>0</v>
      </c>
      <c r="L259">
        <v>0</v>
      </c>
      <c r="M259">
        <v>0</v>
      </c>
      <c r="N259">
        <v>0</v>
      </c>
      <c r="O259">
        <v>0</v>
      </c>
      <c r="P259">
        <v>0</v>
      </c>
      <c r="Q259">
        <v>0</v>
      </c>
      <c r="R259">
        <v>0</v>
      </c>
      <c r="S259">
        <v>1</v>
      </c>
      <c r="T259">
        <v>0</v>
      </c>
      <c r="U259">
        <v>0</v>
      </c>
      <c r="V259">
        <v>0</v>
      </c>
      <c r="W259">
        <v>0</v>
      </c>
      <c r="X259">
        <v>0</v>
      </c>
      <c r="Y259">
        <v>0</v>
      </c>
      <c r="Z259">
        <v>0</v>
      </c>
      <c r="AA259">
        <v>0</v>
      </c>
      <c r="AB259">
        <v>0</v>
      </c>
      <c r="AC259">
        <v>0</v>
      </c>
      <c r="AD259">
        <v>0</v>
      </c>
      <c r="AE259">
        <v>0</v>
      </c>
      <c r="AF259">
        <v>0</v>
      </c>
      <c r="AG259">
        <v>0</v>
      </c>
      <c r="AH259">
        <v>0</v>
      </c>
      <c r="AI259">
        <v>0</v>
      </c>
      <c r="AJ259">
        <v>0</v>
      </c>
      <c r="AK259">
        <v>0</v>
      </c>
      <c r="AL259">
        <v>0</v>
      </c>
      <c r="AM259">
        <v>0</v>
      </c>
      <c r="AN259">
        <v>0</v>
      </c>
      <c r="AO259">
        <v>0</v>
      </c>
      <c r="AP259">
        <v>0</v>
      </c>
      <c r="AQ259">
        <v>0</v>
      </c>
      <c r="AR259">
        <v>0</v>
      </c>
      <c r="AS259">
        <v>0</v>
      </c>
      <c r="AT259">
        <v>0</v>
      </c>
      <c r="AU259">
        <v>0</v>
      </c>
      <c r="AV259">
        <v>0</v>
      </c>
    </row>
    <row r="260" spans="1:48" x14ac:dyDescent="0.45">
      <c r="A260" t="s">
        <v>10</v>
      </c>
      <c r="B260">
        <v>1</v>
      </c>
      <c r="C260">
        <v>5464</v>
      </c>
      <c r="D260">
        <v>5</v>
      </c>
      <c r="E260" t="s">
        <v>274</v>
      </c>
      <c r="G260">
        <v>0</v>
      </c>
      <c r="H260">
        <v>0</v>
      </c>
      <c r="I260">
        <v>0</v>
      </c>
      <c r="J260">
        <v>0</v>
      </c>
      <c r="K260">
        <v>0</v>
      </c>
      <c r="L260">
        <v>0</v>
      </c>
      <c r="M260">
        <v>0</v>
      </c>
      <c r="N260">
        <v>0</v>
      </c>
      <c r="O260">
        <v>0</v>
      </c>
      <c r="P260">
        <v>0</v>
      </c>
      <c r="Q260">
        <v>0</v>
      </c>
      <c r="R260">
        <v>0</v>
      </c>
      <c r="S260">
        <v>0</v>
      </c>
      <c r="T260">
        <v>0</v>
      </c>
      <c r="U260">
        <v>0</v>
      </c>
      <c r="V260">
        <v>0</v>
      </c>
      <c r="W260">
        <v>0</v>
      </c>
      <c r="X260">
        <v>0</v>
      </c>
      <c r="Y260">
        <v>0</v>
      </c>
      <c r="Z260">
        <v>0</v>
      </c>
      <c r="AA260">
        <v>0</v>
      </c>
      <c r="AB260">
        <v>0</v>
      </c>
      <c r="AC260">
        <v>0</v>
      </c>
      <c r="AD260">
        <v>0</v>
      </c>
      <c r="AE260">
        <v>0</v>
      </c>
      <c r="AF260">
        <v>0</v>
      </c>
      <c r="AG260">
        <v>0</v>
      </c>
      <c r="AH260">
        <v>0</v>
      </c>
      <c r="AI260">
        <v>0</v>
      </c>
      <c r="AJ260">
        <v>0</v>
      </c>
      <c r="AK260">
        <v>0</v>
      </c>
      <c r="AL260">
        <v>0</v>
      </c>
      <c r="AM260">
        <v>0</v>
      </c>
      <c r="AN260">
        <v>0</v>
      </c>
      <c r="AO260">
        <v>0</v>
      </c>
      <c r="AP260">
        <v>0</v>
      </c>
      <c r="AQ260">
        <v>0</v>
      </c>
      <c r="AR260">
        <v>0</v>
      </c>
      <c r="AS260">
        <v>0</v>
      </c>
      <c r="AT260">
        <v>0</v>
      </c>
      <c r="AU260">
        <v>0</v>
      </c>
      <c r="AV260">
        <v>0</v>
      </c>
    </row>
    <row r="261" spans="1:48" x14ac:dyDescent="0.45">
      <c r="A261" t="s">
        <v>10</v>
      </c>
      <c r="B261">
        <v>1</v>
      </c>
      <c r="C261">
        <v>5465</v>
      </c>
      <c r="D261">
        <v>5</v>
      </c>
      <c r="E261" t="s">
        <v>275</v>
      </c>
      <c r="G261">
        <v>0</v>
      </c>
      <c r="H261">
        <v>0</v>
      </c>
      <c r="I261">
        <v>0</v>
      </c>
      <c r="J261">
        <v>0</v>
      </c>
      <c r="K261">
        <v>0</v>
      </c>
      <c r="L261">
        <v>0</v>
      </c>
      <c r="M261">
        <v>0</v>
      </c>
      <c r="N261">
        <v>0</v>
      </c>
      <c r="O261">
        <v>0</v>
      </c>
      <c r="P261">
        <v>0</v>
      </c>
      <c r="Q261">
        <v>0</v>
      </c>
      <c r="R261">
        <v>0</v>
      </c>
      <c r="S261">
        <v>0</v>
      </c>
      <c r="T261">
        <v>0</v>
      </c>
      <c r="U261">
        <v>0</v>
      </c>
      <c r="V261">
        <v>0</v>
      </c>
      <c r="W261">
        <v>0</v>
      </c>
      <c r="X261">
        <v>0</v>
      </c>
      <c r="Y261">
        <v>0</v>
      </c>
      <c r="Z261">
        <v>0</v>
      </c>
      <c r="AA261">
        <v>0</v>
      </c>
      <c r="AB261">
        <v>0</v>
      </c>
      <c r="AC261">
        <v>0</v>
      </c>
      <c r="AD261">
        <v>0</v>
      </c>
      <c r="AE261">
        <v>0</v>
      </c>
      <c r="AF261">
        <v>0</v>
      </c>
      <c r="AG261">
        <v>0</v>
      </c>
      <c r="AH261">
        <v>0</v>
      </c>
      <c r="AI261">
        <v>0</v>
      </c>
      <c r="AJ261">
        <v>0</v>
      </c>
      <c r="AK261">
        <v>0</v>
      </c>
      <c r="AL261">
        <v>0</v>
      </c>
      <c r="AM261">
        <v>0</v>
      </c>
      <c r="AN261">
        <v>0</v>
      </c>
      <c r="AO261">
        <v>0</v>
      </c>
      <c r="AP261">
        <v>0</v>
      </c>
      <c r="AQ261">
        <v>0</v>
      </c>
      <c r="AR261">
        <v>0</v>
      </c>
      <c r="AS261">
        <v>0</v>
      </c>
      <c r="AT261">
        <v>0</v>
      </c>
      <c r="AU261">
        <v>0</v>
      </c>
      <c r="AV261">
        <v>0</v>
      </c>
    </row>
    <row r="262" spans="1:48" x14ac:dyDescent="0.45">
      <c r="A262" t="s">
        <v>10</v>
      </c>
      <c r="B262">
        <v>1</v>
      </c>
      <c r="C262">
        <v>5470</v>
      </c>
      <c r="D262">
        <v>5</v>
      </c>
      <c r="E262" t="s">
        <v>276</v>
      </c>
      <c r="G262">
        <v>0</v>
      </c>
      <c r="H262">
        <v>425.41</v>
      </c>
      <c r="I262">
        <v>0</v>
      </c>
      <c r="J262">
        <v>700</v>
      </c>
      <c r="K262">
        <v>0</v>
      </c>
      <c r="L262">
        <v>0</v>
      </c>
      <c r="M262">
        <v>0</v>
      </c>
      <c r="N262">
        <v>0</v>
      </c>
      <c r="O262">
        <v>1103.6199999999999</v>
      </c>
      <c r="P262">
        <v>0</v>
      </c>
      <c r="Q262">
        <v>0</v>
      </c>
      <c r="R262">
        <v>0</v>
      </c>
      <c r="S262">
        <v>603.62</v>
      </c>
      <c r="T262">
        <v>0</v>
      </c>
      <c r="U262">
        <v>0</v>
      </c>
      <c r="V262">
        <v>0</v>
      </c>
      <c r="W262">
        <v>0</v>
      </c>
      <c r="X262">
        <v>0</v>
      </c>
      <c r="Y262">
        <v>0</v>
      </c>
      <c r="Z262">
        <v>0</v>
      </c>
      <c r="AA262">
        <v>200</v>
      </c>
      <c r="AB262">
        <v>0</v>
      </c>
      <c r="AC262">
        <v>1207.24</v>
      </c>
      <c r="AD262">
        <v>0</v>
      </c>
      <c r="AE262">
        <v>0</v>
      </c>
      <c r="AF262">
        <v>0</v>
      </c>
      <c r="AG262">
        <v>200</v>
      </c>
      <c r="AH262">
        <v>0</v>
      </c>
      <c r="AI262">
        <v>0</v>
      </c>
      <c r="AJ262">
        <v>1417.19</v>
      </c>
      <c r="AK262">
        <v>0</v>
      </c>
      <c r="AL262">
        <v>0</v>
      </c>
      <c r="AM262">
        <v>0</v>
      </c>
      <c r="AN262">
        <v>679.42</v>
      </c>
      <c r="AO262">
        <v>0</v>
      </c>
      <c r="AP262">
        <v>0</v>
      </c>
      <c r="AQ262">
        <v>150</v>
      </c>
      <c r="AR262">
        <v>0</v>
      </c>
      <c r="AS262">
        <v>0</v>
      </c>
      <c r="AT262">
        <v>0</v>
      </c>
      <c r="AU262">
        <v>0</v>
      </c>
      <c r="AV262">
        <v>0</v>
      </c>
    </row>
    <row r="263" spans="1:48" x14ac:dyDescent="0.45">
      <c r="A263" t="s">
        <v>10</v>
      </c>
      <c r="B263">
        <v>1</v>
      </c>
      <c r="C263">
        <v>5480</v>
      </c>
      <c r="D263">
        <v>5</v>
      </c>
      <c r="E263" t="s">
        <v>277</v>
      </c>
      <c r="G263">
        <v>0</v>
      </c>
      <c r="H263">
        <v>0</v>
      </c>
      <c r="I263">
        <v>0</v>
      </c>
      <c r="J263">
        <v>0</v>
      </c>
      <c r="K263">
        <v>0</v>
      </c>
      <c r="L263">
        <v>0</v>
      </c>
      <c r="M263">
        <v>0</v>
      </c>
      <c r="N263">
        <v>0</v>
      </c>
      <c r="O263">
        <v>0</v>
      </c>
      <c r="P263">
        <v>0</v>
      </c>
      <c r="Q263">
        <v>0</v>
      </c>
      <c r="R263">
        <v>0</v>
      </c>
      <c r="S263">
        <v>0</v>
      </c>
      <c r="T263">
        <v>0</v>
      </c>
      <c r="U263">
        <v>0</v>
      </c>
      <c r="V263">
        <v>0</v>
      </c>
      <c r="W263">
        <v>0</v>
      </c>
      <c r="X263">
        <v>0</v>
      </c>
      <c r="Y263">
        <v>0</v>
      </c>
      <c r="Z263">
        <v>0</v>
      </c>
      <c r="AA263">
        <v>0</v>
      </c>
      <c r="AB263">
        <v>0</v>
      </c>
      <c r="AC263">
        <v>0</v>
      </c>
      <c r="AD263">
        <v>0</v>
      </c>
      <c r="AE263">
        <v>0</v>
      </c>
      <c r="AF263">
        <v>0</v>
      </c>
      <c r="AG263">
        <v>0</v>
      </c>
      <c r="AH263">
        <v>0</v>
      </c>
      <c r="AI263">
        <v>0</v>
      </c>
      <c r="AJ263">
        <v>0</v>
      </c>
      <c r="AK263">
        <v>0</v>
      </c>
      <c r="AL263">
        <v>0</v>
      </c>
      <c r="AM263">
        <v>0</v>
      </c>
      <c r="AN263">
        <v>0</v>
      </c>
      <c r="AO263">
        <v>0</v>
      </c>
      <c r="AP263">
        <v>0</v>
      </c>
      <c r="AQ263">
        <v>0</v>
      </c>
      <c r="AR263">
        <v>0</v>
      </c>
      <c r="AS263">
        <v>0</v>
      </c>
      <c r="AT263">
        <v>0</v>
      </c>
      <c r="AU263">
        <v>0</v>
      </c>
      <c r="AV263">
        <v>0</v>
      </c>
    </row>
    <row r="264" spans="1:48" x14ac:dyDescent="0.45">
      <c r="A264" t="s">
        <v>10</v>
      </c>
      <c r="B264">
        <v>1</v>
      </c>
      <c r="C264">
        <v>5500</v>
      </c>
      <c r="D264">
        <v>5</v>
      </c>
      <c r="E264" t="s">
        <v>278</v>
      </c>
      <c r="G264">
        <v>0</v>
      </c>
      <c r="H264">
        <v>0</v>
      </c>
      <c r="I264">
        <v>0</v>
      </c>
      <c r="J264">
        <v>0</v>
      </c>
      <c r="K264">
        <v>0</v>
      </c>
      <c r="L264">
        <v>0</v>
      </c>
      <c r="M264">
        <v>0</v>
      </c>
      <c r="N264">
        <v>0</v>
      </c>
      <c r="O264">
        <v>0</v>
      </c>
      <c r="P264">
        <v>0</v>
      </c>
      <c r="Q264">
        <v>0</v>
      </c>
      <c r="R264">
        <v>0</v>
      </c>
      <c r="S264">
        <v>0</v>
      </c>
      <c r="T264">
        <v>0</v>
      </c>
      <c r="U264">
        <v>0</v>
      </c>
      <c r="V264">
        <v>0</v>
      </c>
      <c r="W264">
        <v>0</v>
      </c>
      <c r="X264">
        <v>0</v>
      </c>
      <c r="Y264">
        <v>0</v>
      </c>
      <c r="Z264">
        <v>0</v>
      </c>
      <c r="AA264">
        <v>0</v>
      </c>
      <c r="AB264">
        <v>0</v>
      </c>
      <c r="AC264">
        <v>0</v>
      </c>
      <c r="AD264">
        <v>0</v>
      </c>
      <c r="AE264">
        <v>0</v>
      </c>
      <c r="AF264">
        <v>0</v>
      </c>
      <c r="AG264">
        <v>0</v>
      </c>
      <c r="AH264">
        <v>0</v>
      </c>
      <c r="AI264">
        <v>0</v>
      </c>
      <c r="AJ264">
        <v>0</v>
      </c>
      <c r="AK264">
        <v>0</v>
      </c>
      <c r="AL264">
        <v>0</v>
      </c>
      <c r="AM264">
        <v>0</v>
      </c>
      <c r="AN264">
        <v>0</v>
      </c>
      <c r="AO264">
        <v>0</v>
      </c>
      <c r="AP264">
        <v>0</v>
      </c>
      <c r="AQ264">
        <v>0</v>
      </c>
      <c r="AR264">
        <v>0</v>
      </c>
      <c r="AS264">
        <v>0</v>
      </c>
      <c r="AT264">
        <v>0</v>
      </c>
      <c r="AU264">
        <v>0</v>
      </c>
      <c r="AV264">
        <v>0</v>
      </c>
    </row>
    <row r="265" spans="1:48" x14ac:dyDescent="0.45">
      <c r="A265" t="s">
        <v>10</v>
      </c>
      <c r="B265">
        <v>1</v>
      </c>
      <c r="C265">
        <v>5505</v>
      </c>
      <c r="D265">
        <v>5</v>
      </c>
      <c r="E265" t="s">
        <v>279</v>
      </c>
      <c r="G265">
        <v>0</v>
      </c>
      <c r="H265">
        <v>0</v>
      </c>
      <c r="I265">
        <v>0</v>
      </c>
      <c r="J265">
        <v>0</v>
      </c>
      <c r="K265">
        <v>0</v>
      </c>
      <c r="L265">
        <v>0</v>
      </c>
      <c r="M265">
        <v>0</v>
      </c>
      <c r="N265">
        <v>0</v>
      </c>
      <c r="O265">
        <v>0</v>
      </c>
      <c r="P265">
        <v>0</v>
      </c>
      <c r="Q265">
        <v>0</v>
      </c>
      <c r="R265">
        <v>0</v>
      </c>
      <c r="S265">
        <v>0</v>
      </c>
      <c r="T265">
        <v>0</v>
      </c>
      <c r="U265">
        <v>0</v>
      </c>
      <c r="V265">
        <v>0</v>
      </c>
      <c r="W265">
        <v>0</v>
      </c>
      <c r="X265">
        <v>0</v>
      </c>
      <c r="Y265">
        <v>0</v>
      </c>
      <c r="Z265">
        <v>0</v>
      </c>
      <c r="AA265">
        <v>0</v>
      </c>
      <c r="AB265">
        <v>0</v>
      </c>
      <c r="AC265">
        <v>0</v>
      </c>
      <c r="AD265">
        <v>0</v>
      </c>
      <c r="AE265">
        <v>0</v>
      </c>
      <c r="AF265">
        <v>0</v>
      </c>
      <c r="AG265">
        <v>0</v>
      </c>
      <c r="AH265">
        <v>0</v>
      </c>
      <c r="AI265">
        <v>0</v>
      </c>
      <c r="AJ265">
        <v>0</v>
      </c>
      <c r="AK265">
        <v>0</v>
      </c>
      <c r="AL265">
        <v>0</v>
      </c>
      <c r="AM265">
        <v>0</v>
      </c>
      <c r="AN265">
        <v>0</v>
      </c>
      <c r="AO265">
        <v>0</v>
      </c>
      <c r="AP265">
        <v>0</v>
      </c>
      <c r="AQ265">
        <v>0</v>
      </c>
      <c r="AR265">
        <v>0</v>
      </c>
      <c r="AS265">
        <v>0</v>
      </c>
      <c r="AT265">
        <v>0</v>
      </c>
      <c r="AU265">
        <v>0</v>
      </c>
      <c r="AV265">
        <v>0</v>
      </c>
    </row>
    <row r="266" spans="1:48" x14ac:dyDescent="0.45">
      <c r="A266" t="s">
        <v>10</v>
      </c>
      <c r="B266">
        <v>1</v>
      </c>
      <c r="C266">
        <v>5600</v>
      </c>
      <c r="D266">
        <v>5</v>
      </c>
      <c r="E266" t="s">
        <v>280</v>
      </c>
      <c r="G266">
        <v>0</v>
      </c>
      <c r="H266">
        <v>3018.64</v>
      </c>
      <c r="I266">
        <v>2836.92</v>
      </c>
      <c r="J266">
        <v>3850.26</v>
      </c>
      <c r="K266">
        <v>6589.68</v>
      </c>
      <c r="L266">
        <v>4322.32</v>
      </c>
      <c r="M266">
        <v>4294.75</v>
      </c>
      <c r="N266">
        <v>3872.19</v>
      </c>
      <c r="O266">
        <v>4873.17</v>
      </c>
      <c r="P266">
        <v>3678.86</v>
      </c>
      <c r="Q266">
        <v>5112.1000000000004</v>
      </c>
      <c r="R266">
        <v>3842.96</v>
      </c>
      <c r="S266">
        <v>5592.86</v>
      </c>
      <c r="T266">
        <v>0</v>
      </c>
      <c r="U266">
        <v>0</v>
      </c>
      <c r="V266">
        <v>3236.03</v>
      </c>
      <c r="W266">
        <v>2650.4</v>
      </c>
      <c r="X266">
        <v>4190.3999999999996</v>
      </c>
      <c r="Y266">
        <v>5304.56</v>
      </c>
      <c r="Z266">
        <v>4662.7700000000004</v>
      </c>
      <c r="AA266">
        <v>5190.42</v>
      </c>
      <c r="AB266">
        <v>5313.55</v>
      </c>
      <c r="AC266">
        <v>5544.55</v>
      </c>
      <c r="AD266">
        <v>4264.62</v>
      </c>
      <c r="AE266">
        <v>4775.6000000000004</v>
      </c>
      <c r="AF266">
        <v>5256.59</v>
      </c>
      <c r="AG266">
        <v>3060.61</v>
      </c>
      <c r="AH266">
        <v>0</v>
      </c>
      <c r="AI266">
        <v>0</v>
      </c>
      <c r="AJ266">
        <v>2763.91</v>
      </c>
      <c r="AK266">
        <v>2935.9</v>
      </c>
      <c r="AL266">
        <v>4157.5600000000004</v>
      </c>
      <c r="AM266">
        <v>5538.86</v>
      </c>
      <c r="AN266">
        <v>5065.18</v>
      </c>
      <c r="AO266">
        <v>4703.6400000000003</v>
      </c>
      <c r="AP266">
        <v>5366.62</v>
      </c>
      <c r="AQ266">
        <v>923.89</v>
      </c>
      <c r="AR266">
        <v>0</v>
      </c>
      <c r="AS266">
        <v>0</v>
      </c>
      <c r="AT266">
        <v>0</v>
      </c>
      <c r="AU266">
        <v>0</v>
      </c>
      <c r="AV266">
        <v>0</v>
      </c>
    </row>
    <row r="267" spans="1:48" x14ac:dyDescent="0.45">
      <c r="A267" t="s">
        <v>10</v>
      </c>
      <c r="B267">
        <v>1</v>
      </c>
      <c r="C267">
        <v>5601</v>
      </c>
      <c r="D267">
        <v>5</v>
      </c>
      <c r="E267" t="s">
        <v>281</v>
      </c>
      <c r="G267">
        <v>0</v>
      </c>
      <c r="H267">
        <v>281.27999999999997</v>
      </c>
      <c r="I267">
        <v>256.37</v>
      </c>
      <c r="J267">
        <v>370.28</v>
      </c>
      <c r="K267">
        <v>660.16</v>
      </c>
      <c r="L267">
        <v>424.01</v>
      </c>
      <c r="M267">
        <v>392.5</v>
      </c>
      <c r="N267">
        <v>369.73</v>
      </c>
      <c r="O267">
        <v>452.31</v>
      </c>
      <c r="P267">
        <v>342.16</v>
      </c>
      <c r="Q267">
        <v>547.98</v>
      </c>
      <c r="R267">
        <v>284.76</v>
      </c>
      <c r="S267">
        <v>1448.16</v>
      </c>
      <c r="T267">
        <v>0</v>
      </c>
      <c r="U267">
        <v>0</v>
      </c>
      <c r="V267">
        <v>283.64</v>
      </c>
      <c r="W267">
        <v>321.02999999999997</v>
      </c>
      <c r="X267">
        <v>400.72</v>
      </c>
      <c r="Y267">
        <v>517.5</v>
      </c>
      <c r="Z267">
        <v>345.48</v>
      </c>
      <c r="AA267">
        <v>587.26</v>
      </c>
      <c r="AB267">
        <v>499.14</v>
      </c>
      <c r="AC267">
        <v>517.79999999999995</v>
      </c>
      <c r="AD267">
        <v>398.38</v>
      </c>
      <c r="AE267">
        <v>447.83</v>
      </c>
      <c r="AF267">
        <v>515.03</v>
      </c>
      <c r="AG267">
        <v>1428.89</v>
      </c>
      <c r="AH267">
        <v>0</v>
      </c>
      <c r="AI267">
        <v>0</v>
      </c>
      <c r="AJ267">
        <v>268.93</v>
      </c>
      <c r="AK267">
        <v>287.92</v>
      </c>
      <c r="AL267">
        <v>409.02</v>
      </c>
      <c r="AM267">
        <v>550.70000000000005</v>
      </c>
      <c r="AN267">
        <v>480.99</v>
      </c>
      <c r="AO267">
        <v>455.2</v>
      </c>
      <c r="AP267">
        <v>519.74</v>
      </c>
      <c r="AQ267">
        <v>87.9</v>
      </c>
      <c r="AR267">
        <v>0</v>
      </c>
      <c r="AS267">
        <v>0</v>
      </c>
      <c r="AT267">
        <v>0</v>
      </c>
      <c r="AU267">
        <v>0</v>
      </c>
      <c r="AV267">
        <v>0</v>
      </c>
    </row>
    <row r="268" spans="1:48" x14ac:dyDescent="0.45">
      <c r="A268" t="s">
        <v>10</v>
      </c>
      <c r="B268">
        <v>1</v>
      </c>
      <c r="C268">
        <v>5602</v>
      </c>
      <c r="D268">
        <v>5</v>
      </c>
      <c r="E268" t="s">
        <v>150</v>
      </c>
      <c r="G268">
        <v>0</v>
      </c>
      <c r="H268">
        <v>0</v>
      </c>
      <c r="I268">
        <v>0</v>
      </c>
      <c r="J268">
        <v>0</v>
      </c>
      <c r="K268">
        <v>0</v>
      </c>
      <c r="L268">
        <v>0</v>
      </c>
      <c r="M268">
        <v>0</v>
      </c>
      <c r="N268">
        <v>0</v>
      </c>
      <c r="O268">
        <v>0</v>
      </c>
      <c r="P268">
        <v>0</v>
      </c>
      <c r="Q268">
        <v>0</v>
      </c>
      <c r="R268">
        <v>0</v>
      </c>
      <c r="S268">
        <v>0</v>
      </c>
      <c r="T268">
        <v>0</v>
      </c>
      <c r="U268">
        <v>0</v>
      </c>
      <c r="V268">
        <v>0</v>
      </c>
      <c r="W268">
        <v>0</v>
      </c>
      <c r="X268">
        <v>0</v>
      </c>
      <c r="Y268">
        <v>0</v>
      </c>
      <c r="Z268">
        <v>0</v>
      </c>
      <c r="AA268">
        <v>0</v>
      </c>
      <c r="AB268">
        <v>0</v>
      </c>
      <c r="AC268">
        <v>0</v>
      </c>
      <c r="AD268">
        <v>0</v>
      </c>
      <c r="AE268">
        <v>0</v>
      </c>
      <c r="AF268">
        <v>0</v>
      </c>
      <c r="AG268">
        <v>0</v>
      </c>
      <c r="AH268">
        <v>0</v>
      </c>
      <c r="AI268">
        <v>0</v>
      </c>
      <c r="AJ268">
        <v>0</v>
      </c>
      <c r="AK268">
        <v>0</v>
      </c>
      <c r="AL268">
        <v>0</v>
      </c>
      <c r="AM268">
        <v>0</v>
      </c>
      <c r="AN268">
        <v>0</v>
      </c>
      <c r="AO268">
        <v>0</v>
      </c>
      <c r="AP268">
        <v>0</v>
      </c>
      <c r="AQ268">
        <v>0</v>
      </c>
      <c r="AR268">
        <v>0</v>
      </c>
      <c r="AS268">
        <v>0</v>
      </c>
      <c r="AT268">
        <v>0</v>
      </c>
      <c r="AU268">
        <v>0</v>
      </c>
      <c r="AV268">
        <v>0</v>
      </c>
    </row>
    <row r="269" spans="1:48" x14ac:dyDescent="0.45">
      <c r="A269" t="s">
        <v>10</v>
      </c>
      <c r="B269">
        <v>1</v>
      </c>
      <c r="C269">
        <v>5603</v>
      </c>
      <c r="D269">
        <v>5</v>
      </c>
      <c r="E269" t="s">
        <v>150</v>
      </c>
      <c r="G269">
        <v>0</v>
      </c>
      <c r="H269">
        <v>0</v>
      </c>
      <c r="I269">
        <v>0</v>
      </c>
      <c r="J269">
        <v>0</v>
      </c>
      <c r="K269">
        <v>0</v>
      </c>
      <c r="L269">
        <v>0</v>
      </c>
      <c r="M269">
        <v>0</v>
      </c>
      <c r="N269">
        <v>0</v>
      </c>
      <c r="O269">
        <v>0</v>
      </c>
      <c r="P269">
        <v>0</v>
      </c>
      <c r="Q269">
        <v>0</v>
      </c>
      <c r="R269">
        <v>0</v>
      </c>
      <c r="S269">
        <v>0</v>
      </c>
      <c r="T269">
        <v>0</v>
      </c>
      <c r="U269">
        <v>0</v>
      </c>
      <c r="V269">
        <v>0</v>
      </c>
      <c r="W269">
        <v>0</v>
      </c>
      <c r="X269">
        <v>0</v>
      </c>
      <c r="Y269">
        <v>0</v>
      </c>
      <c r="Z269">
        <v>0</v>
      </c>
      <c r="AA269">
        <v>0</v>
      </c>
      <c r="AB269">
        <v>0</v>
      </c>
      <c r="AC269">
        <v>0</v>
      </c>
      <c r="AD269">
        <v>0</v>
      </c>
      <c r="AE269">
        <v>0</v>
      </c>
      <c r="AF269">
        <v>0</v>
      </c>
      <c r="AG269">
        <v>0</v>
      </c>
      <c r="AH269">
        <v>0</v>
      </c>
      <c r="AI269">
        <v>0</v>
      </c>
      <c r="AJ269">
        <v>0</v>
      </c>
      <c r="AK269">
        <v>0</v>
      </c>
      <c r="AL269">
        <v>0</v>
      </c>
      <c r="AM269">
        <v>0</v>
      </c>
      <c r="AN269">
        <v>0</v>
      </c>
      <c r="AO269">
        <v>0</v>
      </c>
      <c r="AP269">
        <v>0</v>
      </c>
      <c r="AQ269">
        <v>0</v>
      </c>
      <c r="AR269">
        <v>0</v>
      </c>
      <c r="AS269">
        <v>0</v>
      </c>
      <c r="AT269">
        <v>0</v>
      </c>
      <c r="AU269">
        <v>0</v>
      </c>
      <c r="AV269">
        <v>0</v>
      </c>
    </row>
    <row r="270" spans="1:48" x14ac:dyDescent="0.45">
      <c r="A270" t="s">
        <v>10</v>
      </c>
      <c r="B270">
        <v>1</v>
      </c>
      <c r="C270">
        <v>5800</v>
      </c>
      <c r="D270">
        <v>5</v>
      </c>
      <c r="E270" t="s">
        <v>282</v>
      </c>
      <c r="G270">
        <v>0</v>
      </c>
      <c r="H270">
        <v>13169.61</v>
      </c>
      <c r="I270">
        <v>11474.68</v>
      </c>
      <c r="J270">
        <v>13161.81</v>
      </c>
      <c r="K270">
        <v>11604.09</v>
      </c>
      <c r="L270">
        <v>10985.7</v>
      </c>
      <c r="M270">
        <v>10846.09</v>
      </c>
      <c r="N270">
        <v>11669.03</v>
      </c>
      <c r="O270">
        <v>11577.34</v>
      </c>
      <c r="P270">
        <v>11778.69</v>
      </c>
      <c r="Q270">
        <v>12457.69</v>
      </c>
      <c r="R270">
        <v>9060.15</v>
      </c>
      <c r="S270">
        <v>22936.36</v>
      </c>
      <c r="T270">
        <v>0</v>
      </c>
      <c r="U270">
        <v>0</v>
      </c>
      <c r="V270">
        <v>14043.77</v>
      </c>
      <c r="W270">
        <v>15042.06</v>
      </c>
      <c r="X270">
        <v>16967.669999999998</v>
      </c>
      <c r="Y270">
        <v>14974.46</v>
      </c>
      <c r="Z270">
        <v>15726.72</v>
      </c>
      <c r="AA270">
        <v>15995.26</v>
      </c>
      <c r="AB270">
        <v>13687.31</v>
      </c>
      <c r="AC270">
        <v>16705.349999999999</v>
      </c>
      <c r="AD270">
        <v>15976.57</v>
      </c>
      <c r="AE270">
        <v>16043.98</v>
      </c>
      <c r="AF270">
        <v>16422.099999999999</v>
      </c>
      <c r="AG270">
        <v>13851.75</v>
      </c>
      <c r="AH270">
        <v>0</v>
      </c>
      <c r="AI270">
        <v>0</v>
      </c>
      <c r="AJ270">
        <v>11507.61</v>
      </c>
      <c r="AK270">
        <v>12529.71</v>
      </c>
      <c r="AL270">
        <v>12296.15</v>
      </c>
      <c r="AM270">
        <v>13130.46</v>
      </c>
      <c r="AN270">
        <v>18531.14</v>
      </c>
      <c r="AO270">
        <v>18697.990000000002</v>
      </c>
      <c r="AP270">
        <v>16885.849999999999</v>
      </c>
      <c r="AQ270">
        <v>3066.47</v>
      </c>
      <c r="AR270">
        <v>0</v>
      </c>
      <c r="AS270">
        <v>0</v>
      </c>
      <c r="AT270">
        <v>0</v>
      </c>
      <c r="AU270">
        <v>0</v>
      </c>
      <c r="AV270">
        <v>0</v>
      </c>
    </row>
    <row r="271" spans="1:48" x14ac:dyDescent="0.45">
      <c r="A271" t="s">
        <v>10</v>
      </c>
      <c r="B271">
        <v>1</v>
      </c>
      <c r="C271">
        <v>5801</v>
      </c>
      <c r="D271">
        <v>5</v>
      </c>
      <c r="E271" t="s">
        <v>283</v>
      </c>
      <c r="G271">
        <v>0</v>
      </c>
      <c r="H271">
        <v>1413.21</v>
      </c>
      <c r="I271">
        <v>1239.52</v>
      </c>
      <c r="J271">
        <v>1412.19</v>
      </c>
      <c r="K271">
        <v>1225.71</v>
      </c>
      <c r="L271">
        <v>1174.93</v>
      </c>
      <c r="M271">
        <v>1155.3800000000001</v>
      </c>
      <c r="N271">
        <v>1159.58</v>
      </c>
      <c r="O271">
        <v>1166.52</v>
      </c>
      <c r="P271">
        <v>1180.6300000000001</v>
      </c>
      <c r="Q271">
        <v>1232.3599999999999</v>
      </c>
      <c r="R271">
        <v>876.9</v>
      </c>
      <c r="S271">
        <v>5298.12</v>
      </c>
      <c r="T271">
        <v>0</v>
      </c>
      <c r="U271">
        <v>0</v>
      </c>
      <c r="V271">
        <v>1454.58</v>
      </c>
      <c r="W271">
        <v>1499.37</v>
      </c>
      <c r="X271">
        <v>1771.52</v>
      </c>
      <c r="Y271">
        <v>1543.87</v>
      </c>
      <c r="Z271">
        <v>1618.25</v>
      </c>
      <c r="AA271">
        <v>1672.56</v>
      </c>
      <c r="AB271">
        <v>1403.91</v>
      </c>
      <c r="AC271">
        <v>1746.41</v>
      </c>
      <c r="AD271">
        <v>1676.65</v>
      </c>
      <c r="AE271">
        <v>1669.78</v>
      </c>
      <c r="AF271">
        <v>1718.68</v>
      </c>
      <c r="AG271">
        <v>5362.85</v>
      </c>
      <c r="AH271">
        <v>0</v>
      </c>
      <c r="AI271">
        <v>0</v>
      </c>
      <c r="AJ271">
        <v>1221.68</v>
      </c>
      <c r="AK271">
        <v>1341.04</v>
      </c>
      <c r="AL271">
        <v>1313.42</v>
      </c>
      <c r="AM271">
        <v>1388.84</v>
      </c>
      <c r="AN271">
        <v>1879.59</v>
      </c>
      <c r="AO271">
        <v>1928.65</v>
      </c>
      <c r="AP271">
        <v>1727.79</v>
      </c>
      <c r="AQ271">
        <v>316.39999999999998</v>
      </c>
      <c r="AR271">
        <v>0</v>
      </c>
      <c r="AS271">
        <v>0</v>
      </c>
      <c r="AT271">
        <v>0</v>
      </c>
      <c r="AU271">
        <v>0</v>
      </c>
      <c r="AV271">
        <v>0</v>
      </c>
    </row>
    <row r="272" spans="1:48" x14ac:dyDescent="0.45">
      <c r="A272" t="s">
        <v>10</v>
      </c>
      <c r="B272">
        <v>1</v>
      </c>
      <c r="C272">
        <v>5802</v>
      </c>
      <c r="D272">
        <v>5</v>
      </c>
      <c r="E272" t="s">
        <v>150</v>
      </c>
      <c r="G272">
        <v>0</v>
      </c>
      <c r="H272">
        <v>0</v>
      </c>
      <c r="I272">
        <v>0</v>
      </c>
      <c r="J272">
        <v>0</v>
      </c>
      <c r="K272">
        <v>0</v>
      </c>
      <c r="L272">
        <v>0</v>
      </c>
      <c r="M272">
        <v>0</v>
      </c>
      <c r="N272">
        <v>0</v>
      </c>
      <c r="O272">
        <v>0</v>
      </c>
      <c r="P272">
        <v>0</v>
      </c>
      <c r="Q272">
        <v>0</v>
      </c>
      <c r="R272">
        <v>0</v>
      </c>
      <c r="S272">
        <v>0</v>
      </c>
      <c r="T272">
        <v>0</v>
      </c>
      <c r="U272">
        <v>0</v>
      </c>
      <c r="V272">
        <v>0</v>
      </c>
      <c r="W272">
        <v>0</v>
      </c>
      <c r="X272">
        <v>0</v>
      </c>
      <c r="Y272">
        <v>0</v>
      </c>
      <c r="Z272">
        <v>0</v>
      </c>
      <c r="AA272">
        <v>0</v>
      </c>
      <c r="AB272">
        <v>0</v>
      </c>
      <c r="AC272">
        <v>0</v>
      </c>
      <c r="AD272">
        <v>0</v>
      </c>
      <c r="AE272">
        <v>0</v>
      </c>
      <c r="AF272">
        <v>0</v>
      </c>
      <c r="AG272">
        <v>0</v>
      </c>
      <c r="AH272">
        <v>0</v>
      </c>
      <c r="AI272">
        <v>0</v>
      </c>
      <c r="AJ272">
        <v>0</v>
      </c>
      <c r="AK272">
        <v>0</v>
      </c>
      <c r="AL272">
        <v>0</v>
      </c>
      <c r="AM272">
        <v>0</v>
      </c>
      <c r="AN272">
        <v>0</v>
      </c>
      <c r="AO272">
        <v>0</v>
      </c>
      <c r="AP272">
        <v>0</v>
      </c>
      <c r="AQ272">
        <v>0</v>
      </c>
      <c r="AR272">
        <v>0</v>
      </c>
      <c r="AS272">
        <v>0</v>
      </c>
      <c r="AT272">
        <v>0</v>
      </c>
      <c r="AU272">
        <v>0</v>
      </c>
      <c r="AV272">
        <v>0</v>
      </c>
    </row>
    <row r="273" spans="1:48" x14ac:dyDescent="0.45">
      <c r="A273" t="s">
        <v>10</v>
      </c>
      <c r="B273">
        <v>1</v>
      </c>
      <c r="C273">
        <v>5803</v>
      </c>
      <c r="D273">
        <v>5</v>
      </c>
      <c r="E273" t="s">
        <v>150</v>
      </c>
      <c r="G273">
        <v>0</v>
      </c>
      <c r="H273">
        <v>0</v>
      </c>
      <c r="I273">
        <v>0</v>
      </c>
      <c r="J273">
        <v>0</v>
      </c>
      <c r="K273">
        <v>0</v>
      </c>
      <c r="L273">
        <v>0</v>
      </c>
      <c r="M273">
        <v>0</v>
      </c>
      <c r="N273">
        <v>0</v>
      </c>
      <c r="O273">
        <v>0</v>
      </c>
      <c r="P273">
        <v>0</v>
      </c>
      <c r="Q273">
        <v>0</v>
      </c>
      <c r="R273">
        <v>0</v>
      </c>
      <c r="S273">
        <v>0</v>
      </c>
      <c r="T273">
        <v>0</v>
      </c>
      <c r="U273">
        <v>0</v>
      </c>
      <c r="V273">
        <v>0</v>
      </c>
      <c r="W273">
        <v>0</v>
      </c>
      <c r="X273">
        <v>0</v>
      </c>
      <c r="Y273">
        <v>0</v>
      </c>
      <c r="Z273">
        <v>0</v>
      </c>
      <c r="AA273">
        <v>0</v>
      </c>
      <c r="AB273">
        <v>0</v>
      </c>
      <c r="AC273">
        <v>0</v>
      </c>
      <c r="AD273">
        <v>0</v>
      </c>
      <c r="AE273">
        <v>0</v>
      </c>
      <c r="AF273">
        <v>0</v>
      </c>
      <c r="AG273">
        <v>0</v>
      </c>
      <c r="AH273">
        <v>0</v>
      </c>
      <c r="AI273">
        <v>0</v>
      </c>
      <c r="AJ273">
        <v>0</v>
      </c>
      <c r="AK273">
        <v>0</v>
      </c>
      <c r="AL273">
        <v>0</v>
      </c>
      <c r="AM273">
        <v>0</v>
      </c>
      <c r="AN273">
        <v>0</v>
      </c>
      <c r="AO273">
        <v>0</v>
      </c>
      <c r="AP273">
        <v>0</v>
      </c>
      <c r="AQ273">
        <v>0</v>
      </c>
      <c r="AR273">
        <v>0</v>
      </c>
      <c r="AS273">
        <v>0</v>
      </c>
      <c r="AT273">
        <v>0</v>
      </c>
      <c r="AU273">
        <v>0</v>
      </c>
      <c r="AV273">
        <v>0</v>
      </c>
    </row>
    <row r="274" spans="1:48" x14ac:dyDescent="0.45">
      <c r="A274" t="s">
        <v>10</v>
      </c>
      <c r="B274">
        <v>1</v>
      </c>
      <c r="C274">
        <v>5804</v>
      </c>
      <c r="D274">
        <v>5</v>
      </c>
      <c r="E274" t="s">
        <v>150</v>
      </c>
      <c r="G274">
        <v>0</v>
      </c>
      <c r="H274">
        <v>0</v>
      </c>
      <c r="I274">
        <v>0</v>
      </c>
      <c r="J274">
        <v>0</v>
      </c>
      <c r="K274">
        <v>0</v>
      </c>
      <c r="L274">
        <v>0</v>
      </c>
      <c r="M274">
        <v>0</v>
      </c>
      <c r="N274">
        <v>0</v>
      </c>
      <c r="O274">
        <v>0</v>
      </c>
      <c r="P274">
        <v>0</v>
      </c>
      <c r="Q274">
        <v>0</v>
      </c>
      <c r="R274">
        <v>0</v>
      </c>
      <c r="S274">
        <v>0</v>
      </c>
      <c r="T274">
        <v>0</v>
      </c>
      <c r="U274">
        <v>0</v>
      </c>
      <c r="V274">
        <v>0</v>
      </c>
      <c r="W274">
        <v>0</v>
      </c>
      <c r="X274">
        <v>0</v>
      </c>
      <c r="Y274">
        <v>0</v>
      </c>
      <c r="Z274">
        <v>0</v>
      </c>
      <c r="AA274">
        <v>0</v>
      </c>
      <c r="AB274">
        <v>0</v>
      </c>
      <c r="AC274">
        <v>0</v>
      </c>
      <c r="AD274">
        <v>0</v>
      </c>
      <c r="AE274">
        <v>0</v>
      </c>
      <c r="AF274">
        <v>0</v>
      </c>
      <c r="AG274">
        <v>0</v>
      </c>
      <c r="AH274">
        <v>0</v>
      </c>
      <c r="AI274">
        <v>0</v>
      </c>
      <c r="AJ274">
        <v>0</v>
      </c>
      <c r="AK274">
        <v>0</v>
      </c>
      <c r="AL274">
        <v>0</v>
      </c>
      <c r="AM274">
        <v>0</v>
      </c>
      <c r="AN274">
        <v>0</v>
      </c>
      <c r="AO274">
        <v>0</v>
      </c>
      <c r="AP274">
        <v>0</v>
      </c>
      <c r="AQ274">
        <v>0</v>
      </c>
      <c r="AR274">
        <v>0</v>
      </c>
      <c r="AS274">
        <v>0</v>
      </c>
      <c r="AT274">
        <v>0</v>
      </c>
      <c r="AU274">
        <v>0</v>
      </c>
      <c r="AV274">
        <v>0</v>
      </c>
    </row>
    <row r="275" spans="1:48" x14ac:dyDescent="0.45">
      <c r="A275" t="s">
        <v>10</v>
      </c>
      <c r="B275">
        <v>1</v>
      </c>
      <c r="C275">
        <v>5805</v>
      </c>
      <c r="D275">
        <v>5</v>
      </c>
      <c r="E275" t="s">
        <v>150</v>
      </c>
      <c r="G275">
        <v>0</v>
      </c>
      <c r="H275">
        <v>0</v>
      </c>
      <c r="I275">
        <v>0</v>
      </c>
      <c r="J275">
        <v>0</v>
      </c>
      <c r="K275">
        <v>0</v>
      </c>
      <c r="L275">
        <v>0</v>
      </c>
      <c r="M275">
        <v>0</v>
      </c>
      <c r="N275">
        <v>0</v>
      </c>
      <c r="O275">
        <v>0</v>
      </c>
      <c r="P275">
        <v>0</v>
      </c>
      <c r="Q275">
        <v>0</v>
      </c>
      <c r="R275">
        <v>0</v>
      </c>
      <c r="S275">
        <v>0</v>
      </c>
      <c r="T275">
        <v>0</v>
      </c>
      <c r="U275">
        <v>0</v>
      </c>
      <c r="V275">
        <v>0</v>
      </c>
      <c r="W275">
        <v>0</v>
      </c>
      <c r="X275">
        <v>0</v>
      </c>
      <c r="Y275">
        <v>0</v>
      </c>
      <c r="Z275">
        <v>0</v>
      </c>
      <c r="AA275">
        <v>0</v>
      </c>
      <c r="AB275">
        <v>0</v>
      </c>
      <c r="AC275">
        <v>0</v>
      </c>
      <c r="AD275">
        <v>0</v>
      </c>
      <c r="AE275">
        <v>0</v>
      </c>
      <c r="AF275">
        <v>0</v>
      </c>
      <c r="AG275">
        <v>0</v>
      </c>
      <c r="AH275">
        <v>0</v>
      </c>
      <c r="AI275">
        <v>0</v>
      </c>
      <c r="AJ275">
        <v>0</v>
      </c>
      <c r="AK275">
        <v>0</v>
      </c>
      <c r="AL275">
        <v>0</v>
      </c>
      <c r="AM275">
        <v>0</v>
      </c>
      <c r="AN275">
        <v>0</v>
      </c>
      <c r="AO275">
        <v>0</v>
      </c>
      <c r="AP275">
        <v>0</v>
      </c>
      <c r="AQ275">
        <v>0</v>
      </c>
      <c r="AR275">
        <v>0</v>
      </c>
      <c r="AS275">
        <v>0</v>
      </c>
      <c r="AT275">
        <v>0</v>
      </c>
      <c r="AU275">
        <v>0</v>
      </c>
      <c r="AV275">
        <v>0</v>
      </c>
    </row>
    <row r="276" spans="1:48" x14ac:dyDescent="0.45">
      <c r="A276" t="s">
        <v>10</v>
      </c>
      <c r="B276">
        <v>1</v>
      </c>
      <c r="C276">
        <v>5810</v>
      </c>
      <c r="D276">
        <v>5</v>
      </c>
      <c r="E276" t="s">
        <v>150</v>
      </c>
      <c r="G276">
        <v>0</v>
      </c>
      <c r="H276">
        <v>0</v>
      </c>
      <c r="I276">
        <v>0</v>
      </c>
      <c r="J276">
        <v>0</v>
      </c>
      <c r="K276">
        <v>0</v>
      </c>
      <c r="L276">
        <v>0</v>
      </c>
      <c r="M276">
        <v>0</v>
      </c>
      <c r="N276">
        <v>0</v>
      </c>
      <c r="O276">
        <v>0</v>
      </c>
      <c r="P276">
        <v>0</v>
      </c>
      <c r="Q276">
        <v>0</v>
      </c>
      <c r="R276">
        <v>0</v>
      </c>
      <c r="S276">
        <v>0</v>
      </c>
      <c r="T276">
        <v>0</v>
      </c>
      <c r="U276">
        <v>0</v>
      </c>
      <c r="V276">
        <v>0</v>
      </c>
      <c r="W276">
        <v>0</v>
      </c>
      <c r="X276">
        <v>0</v>
      </c>
      <c r="Y276">
        <v>0</v>
      </c>
      <c r="Z276">
        <v>0</v>
      </c>
      <c r="AA276">
        <v>0</v>
      </c>
      <c r="AB276">
        <v>0</v>
      </c>
      <c r="AC276">
        <v>0</v>
      </c>
      <c r="AD276">
        <v>0</v>
      </c>
      <c r="AE276">
        <v>0</v>
      </c>
      <c r="AF276">
        <v>0</v>
      </c>
      <c r="AG276">
        <v>0</v>
      </c>
      <c r="AH276">
        <v>0</v>
      </c>
      <c r="AI276">
        <v>0</v>
      </c>
      <c r="AJ276">
        <v>0</v>
      </c>
      <c r="AK276">
        <v>0</v>
      </c>
      <c r="AL276">
        <v>0</v>
      </c>
      <c r="AM276">
        <v>0</v>
      </c>
      <c r="AN276">
        <v>0</v>
      </c>
      <c r="AO276">
        <v>0</v>
      </c>
      <c r="AP276">
        <v>0</v>
      </c>
      <c r="AQ276">
        <v>0</v>
      </c>
      <c r="AR276">
        <v>0</v>
      </c>
      <c r="AS276">
        <v>0</v>
      </c>
      <c r="AT276">
        <v>0</v>
      </c>
      <c r="AU276">
        <v>0</v>
      </c>
      <c r="AV276">
        <v>0</v>
      </c>
    </row>
    <row r="277" spans="1:48" x14ac:dyDescent="0.45">
      <c r="A277" t="s">
        <v>10</v>
      </c>
      <c r="B277">
        <v>1</v>
      </c>
      <c r="C277">
        <v>5815</v>
      </c>
      <c r="D277">
        <v>5</v>
      </c>
      <c r="E277" t="s">
        <v>150</v>
      </c>
      <c r="G277">
        <v>0</v>
      </c>
      <c r="H277">
        <v>0</v>
      </c>
      <c r="I277">
        <v>0</v>
      </c>
      <c r="J277">
        <v>0</v>
      </c>
      <c r="K277">
        <v>0</v>
      </c>
      <c r="L277">
        <v>0</v>
      </c>
      <c r="M277">
        <v>0</v>
      </c>
      <c r="N277">
        <v>0</v>
      </c>
      <c r="O277">
        <v>0</v>
      </c>
      <c r="P277">
        <v>0</v>
      </c>
      <c r="Q277">
        <v>0</v>
      </c>
      <c r="R277">
        <v>0</v>
      </c>
      <c r="S277">
        <v>0</v>
      </c>
      <c r="T277">
        <v>0</v>
      </c>
      <c r="U277">
        <v>0</v>
      </c>
      <c r="V277">
        <v>0</v>
      </c>
      <c r="W277">
        <v>0</v>
      </c>
      <c r="X277">
        <v>0</v>
      </c>
      <c r="Y277">
        <v>0</v>
      </c>
      <c r="Z277">
        <v>0</v>
      </c>
      <c r="AA277">
        <v>0</v>
      </c>
      <c r="AB277">
        <v>0</v>
      </c>
      <c r="AC277">
        <v>0</v>
      </c>
      <c r="AD277">
        <v>0</v>
      </c>
      <c r="AE277">
        <v>0</v>
      </c>
      <c r="AF277">
        <v>0</v>
      </c>
      <c r="AG277">
        <v>0</v>
      </c>
      <c r="AH277">
        <v>0</v>
      </c>
      <c r="AI277">
        <v>0</v>
      </c>
      <c r="AJ277">
        <v>0</v>
      </c>
      <c r="AK277">
        <v>0</v>
      </c>
      <c r="AL277">
        <v>0</v>
      </c>
      <c r="AM277">
        <v>0</v>
      </c>
      <c r="AN277">
        <v>0</v>
      </c>
      <c r="AO277">
        <v>0</v>
      </c>
      <c r="AP277">
        <v>0</v>
      </c>
      <c r="AQ277">
        <v>0</v>
      </c>
      <c r="AR277">
        <v>0</v>
      </c>
      <c r="AS277">
        <v>0</v>
      </c>
      <c r="AT277">
        <v>0</v>
      </c>
      <c r="AU277">
        <v>0</v>
      </c>
      <c r="AV277">
        <v>0</v>
      </c>
    </row>
    <row r="278" spans="1:48" x14ac:dyDescent="0.45">
      <c r="A278" t="s">
        <v>10</v>
      </c>
      <c r="B278">
        <v>1</v>
      </c>
      <c r="C278">
        <v>5818</v>
      </c>
      <c r="D278">
        <v>5</v>
      </c>
      <c r="E278" t="s">
        <v>284</v>
      </c>
      <c r="G278">
        <v>0</v>
      </c>
      <c r="H278">
        <v>191.25</v>
      </c>
      <c r="I278">
        <v>30.89</v>
      </c>
      <c r="J278">
        <v>12.29</v>
      </c>
      <c r="K278">
        <v>157.66</v>
      </c>
      <c r="L278">
        <v>28.61</v>
      </c>
      <c r="M278">
        <v>190.3</v>
      </c>
      <c r="N278">
        <v>20.190000000000001</v>
      </c>
      <c r="O278">
        <v>40.4</v>
      </c>
      <c r="P278">
        <v>66.11</v>
      </c>
      <c r="Q278">
        <v>408.63</v>
      </c>
      <c r="R278">
        <v>146.35</v>
      </c>
      <c r="S278">
        <v>200.42</v>
      </c>
      <c r="T278">
        <v>0</v>
      </c>
      <c r="U278">
        <v>0</v>
      </c>
      <c r="V278">
        <v>0</v>
      </c>
      <c r="W278">
        <v>188.54</v>
      </c>
      <c r="X278">
        <v>521.88</v>
      </c>
      <c r="Y278">
        <v>303.92</v>
      </c>
      <c r="Z278">
        <v>0</v>
      </c>
      <c r="AA278">
        <v>91.97</v>
      </c>
      <c r="AB278">
        <v>89.94</v>
      </c>
      <c r="AC278">
        <v>0</v>
      </c>
      <c r="AD278">
        <v>0</v>
      </c>
      <c r="AE278">
        <v>406.41</v>
      </c>
      <c r="AF278">
        <v>82.85</v>
      </c>
      <c r="AG278">
        <v>45.03</v>
      </c>
      <c r="AH278">
        <v>0</v>
      </c>
      <c r="AI278">
        <v>0</v>
      </c>
      <c r="AJ278">
        <v>0</v>
      </c>
      <c r="AK278">
        <v>0</v>
      </c>
      <c r="AL278">
        <v>267.27</v>
      </c>
      <c r="AM278">
        <v>88.96</v>
      </c>
      <c r="AN278">
        <v>67.69</v>
      </c>
      <c r="AO278">
        <v>204.9</v>
      </c>
      <c r="AP278">
        <v>138.69999999999999</v>
      </c>
      <c r="AQ278">
        <v>22.2</v>
      </c>
      <c r="AR278">
        <v>0</v>
      </c>
      <c r="AS278">
        <v>0</v>
      </c>
      <c r="AT278">
        <v>0</v>
      </c>
      <c r="AU278">
        <v>0</v>
      </c>
      <c r="AV278">
        <v>0</v>
      </c>
    </row>
    <row r="279" spans="1:48" x14ac:dyDescent="0.45">
      <c r="A279" t="s">
        <v>10</v>
      </c>
      <c r="B279">
        <v>1</v>
      </c>
      <c r="C279">
        <v>5819</v>
      </c>
      <c r="D279">
        <v>5</v>
      </c>
      <c r="E279" t="s">
        <v>285</v>
      </c>
      <c r="G279">
        <v>0</v>
      </c>
      <c r="H279">
        <v>0</v>
      </c>
      <c r="I279">
        <v>170.75</v>
      </c>
      <c r="J279">
        <v>53.99</v>
      </c>
      <c r="K279">
        <v>0</v>
      </c>
      <c r="L279">
        <v>66.400000000000006</v>
      </c>
      <c r="M279">
        <v>132.80000000000001</v>
      </c>
      <c r="N279">
        <v>68.94</v>
      </c>
      <c r="O279">
        <v>68.94</v>
      </c>
      <c r="P279">
        <v>0</v>
      </c>
      <c r="Q279">
        <v>0</v>
      </c>
      <c r="R279">
        <v>137.88</v>
      </c>
      <c r="S279">
        <v>75.39</v>
      </c>
      <c r="T279">
        <v>0</v>
      </c>
      <c r="U279">
        <v>0</v>
      </c>
      <c r="V279">
        <v>0</v>
      </c>
      <c r="W279">
        <v>75.39</v>
      </c>
      <c r="X279">
        <v>0</v>
      </c>
      <c r="Y279">
        <v>150.78</v>
      </c>
      <c r="Z279">
        <v>75.39</v>
      </c>
      <c r="AA279">
        <v>75.39</v>
      </c>
      <c r="AB279">
        <v>83.93</v>
      </c>
      <c r="AC279">
        <v>44.57</v>
      </c>
      <c r="AD279">
        <v>60.44</v>
      </c>
      <c r="AE279">
        <v>60.44</v>
      </c>
      <c r="AF279">
        <v>0</v>
      </c>
      <c r="AG279">
        <v>181.32</v>
      </c>
      <c r="AH279">
        <v>0</v>
      </c>
      <c r="AI279">
        <v>0</v>
      </c>
      <c r="AJ279">
        <v>0</v>
      </c>
      <c r="AK279">
        <v>0</v>
      </c>
      <c r="AL279">
        <v>60.44</v>
      </c>
      <c r="AM279">
        <v>60.44</v>
      </c>
      <c r="AN279">
        <v>120.88</v>
      </c>
      <c r="AO279">
        <v>60.44</v>
      </c>
      <c r="AP279">
        <v>60.44</v>
      </c>
      <c r="AQ279">
        <v>0</v>
      </c>
      <c r="AR279">
        <v>0</v>
      </c>
      <c r="AS279">
        <v>0</v>
      </c>
      <c r="AT279">
        <v>0</v>
      </c>
      <c r="AU279">
        <v>0</v>
      </c>
      <c r="AV279">
        <v>0</v>
      </c>
    </row>
    <row r="280" spans="1:48" x14ac:dyDescent="0.45">
      <c r="A280" t="s">
        <v>10</v>
      </c>
      <c r="B280">
        <v>1</v>
      </c>
      <c r="C280">
        <v>5820</v>
      </c>
      <c r="D280">
        <v>5</v>
      </c>
      <c r="E280" t="s">
        <v>286</v>
      </c>
      <c r="G280">
        <v>0</v>
      </c>
      <c r="H280">
        <v>0</v>
      </c>
      <c r="I280">
        <v>143.69</v>
      </c>
      <c r="J280">
        <v>5044.78</v>
      </c>
      <c r="K280">
        <v>417.13</v>
      </c>
      <c r="L280">
        <v>1917.45</v>
      </c>
      <c r="M280">
        <v>199.96</v>
      </c>
      <c r="N280">
        <v>900.41</v>
      </c>
      <c r="O280">
        <v>2859.48</v>
      </c>
      <c r="P280">
        <v>657.8</v>
      </c>
      <c r="Q280">
        <v>3577.48</v>
      </c>
      <c r="R280">
        <v>533.80999999999995</v>
      </c>
      <c r="S280">
        <v>2790.49</v>
      </c>
      <c r="T280">
        <v>0</v>
      </c>
      <c r="U280">
        <v>0</v>
      </c>
      <c r="V280">
        <v>-189.09</v>
      </c>
      <c r="W280">
        <v>4373.68</v>
      </c>
      <c r="X280">
        <v>1622.76</v>
      </c>
      <c r="Y280">
        <v>888.17</v>
      </c>
      <c r="Z280">
        <v>393.07</v>
      </c>
      <c r="AA280">
        <v>936.37</v>
      </c>
      <c r="AB280">
        <v>140.76</v>
      </c>
      <c r="AC280">
        <v>2584.33</v>
      </c>
      <c r="AD280">
        <v>2843.94</v>
      </c>
      <c r="AE280">
        <v>1587.12</v>
      </c>
      <c r="AF280">
        <v>519.11</v>
      </c>
      <c r="AG280">
        <v>3954.57</v>
      </c>
      <c r="AH280">
        <v>0</v>
      </c>
      <c r="AI280">
        <v>0</v>
      </c>
      <c r="AJ280">
        <v>3258.77</v>
      </c>
      <c r="AK280">
        <v>2910.59</v>
      </c>
      <c r="AL280">
        <v>991.38</v>
      </c>
      <c r="AM280">
        <v>2011.15</v>
      </c>
      <c r="AN280">
        <v>1652.24</v>
      </c>
      <c r="AO280">
        <v>2629.12</v>
      </c>
      <c r="AP280">
        <v>117.9</v>
      </c>
      <c r="AQ280">
        <v>0</v>
      </c>
      <c r="AR280">
        <v>0</v>
      </c>
      <c r="AS280">
        <v>0</v>
      </c>
      <c r="AT280">
        <v>0</v>
      </c>
      <c r="AU280">
        <v>0</v>
      </c>
      <c r="AV280">
        <v>0</v>
      </c>
    </row>
    <row r="281" spans="1:48" x14ac:dyDescent="0.45">
      <c r="A281" t="s">
        <v>10</v>
      </c>
      <c r="B281">
        <v>1</v>
      </c>
      <c r="C281">
        <v>5821</v>
      </c>
      <c r="D281">
        <v>5</v>
      </c>
      <c r="E281" t="s">
        <v>287</v>
      </c>
      <c r="G281">
        <v>0</v>
      </c>
      <c r="H281">
        <v>0</v>
      </c>
      <c r="I281">
        <v>0</v>
      </c>
      <c r="J281">
        <v>0</v>
      </c>
      <c r="K281">
        <v>630.05999999999995</v>
      </c>
      <c r="L281">
        <v>510.31</v>
      </c>
      <c r="M281">
        <v>0</v>
      </c>
      <c r="N281">
        <v>0</v>
      </c>
      <c r="O281">
        <v>77.989999999999995</v>
      </c>
      <c r="P281">
        <v>0</v>
      </c>
      <c r="Q281">
        <v>0</v>
      </c>
      <c r="R281">
        <v>0</v>
      </c>
      <c r="S281">
        <v>0</v>
      </c>
      <c r="T281">
        <v>0</v>
      </c>
      <c r="U281">
        <v>0</v>
      </c>
      <c r="V281">
        <v>0</v>
      </c>
      <c r="W281">
        <v>0</v>
      </c>
      <c r="X281">
        <v>620.87</v>
      </c>
      <c r="Y281">
        <v>0</v>
      </c>
      <c r="Z281">
        <v>0</v>
      </c>
      <c r="AA281">
        <v>0</v>
      </c>
      <c r="AB281">
        <v>0</v>
      </c>
      <c r="AC281">
        <v>898.89</v>
      </c>
      <c r="AD281">
        <v>47.53</v>
      </c>
      <c r="AE281">
        <v>0</v>
      </c>
      <c r="AF281">
        <v>0</v>
      </c>
      <c r="AG281">
        <v>0</v>
      </c>
      <c r="AH281">
        <v>0</v>
      </c>
      <c r="AI281">
        <v>0</v>
      </c>
      <c r="AJ281">
        <v>0</v>
      </c>
      <c r="AK281">
        <v>0</v>
      </c>
      <c r="AL281">
        <v>0</v>
      </c>
      <c r="AM281">
        <v>505.96</v>
      </c>
      <c r="AN281">
        <v>0</v>
      </c>
      <c r="AO281">
        <v>0</v>
      </c>
      <c r="AP281">
        <v>0</v>
      </c>
      <c r="AQ281">
        <v>0</v>
      </c>
      <c r="AR281">
        <v>0</v>
      </c>
      <c r="AS281">
        <v>0</v>
      </c>
      <c r="AT281">
        <v>0</v>
      </c>
      <c r="AU281">
        <v>0</v>
      </c>
      <c r="AV281">
        <v>0</v>
      </c>
    </row>
    <row r="282" spans="1:48" x14ac:dyDescent="0.45">
      <c r="A282" t="s">
        <v>10</v>
      </c>
      <c r="B282">
        <v>1</v>
      </c>
      <c r="C282">
        <v>5822</v>
      </c>
      <c r="D282">
        <v>5</v>
      </c>
      <c r="E282" t="s">
        <v>288</v>
      </c>
      <c r="G282">
        <v>0</v>
      </c>
      <c r="H282">
        <v>0</v>
      </c>
      <c r="I282">
        <v>0</v>
      </c>
      <c r="J282">
        <v>0</v>
      </c>
      <c r="K282">
        <v>0</v>
      </c>
      <c r="L282">
        <v>0</v>
      </c>
      <c r="M282">
        <v>0</v>
      </c>
      <c r="N282">
        <v>0</v>
      </c>
      <c r="O282">
        <v>0</v>
      </c>
      <c r="P282">
        <v>0</v>
      </c>
      <c r="Q282">
        <v>0</v>
      </c>
      <c r="R282">
        <v>0</v>
      </c>
      <c r="S282">
        <v>0</v>
      </c>
      <c r="T282">
        <v>0</v>
      </c>
      <c r="U282">
        <v>0</v>
      </c>
      <c r="V282">
        <v>0</v>
      </c>
      <c r="W282">
        <v>0</v>
      </c>
      <c r="X282">
        <v>0</v>
      </c>
      <c r="Y282">
        <v>0</v>
      </c>
      <c r="Z282">
        <v>0</v>
      </c>
      <c r="AA282">
        <v>0</v>
      </c>
      <c r="AB282">
        <v>0</v>
      </c>
      <c r="AC282">
        <v>0</v>
      </c>
      <c r="AD282">
        <v>0</v>
      </c>
      <c r="AE282">
        <v>0</v>
      </c>
      <c r="AF282">
        <v>0</v>
      </c>
      <c r="AG282">
        <v>0</v>
      </c>
      <c r="AH282">
        <v>0</v>
      </c>
      <c r="AI282">
        <v>0</v>
      </c>
      <c r="AJ282">
        <v>0</v>
      </c>
      <c r="AK282">
        <v>0</v>
      </c>
      <c r="AL282">
        <v>3449.25</v>
      </c>
      <c r="AM282">
        <v>0</v>
      </c>
      <c r="AN282">
        <v>575.1</v>
      </c>
      <c r="AO282">
        <v>233.34</v>
      </c>
      <c r="AP282">
        <v>1767.48</v>
      </c>
      <c r="AQ282">
        <v>409.4</v>
      </c>
      <c r="AR282">
        <v>0</v>
      </c>
      <c r="AS282">
        <v>0</v>
      </c>
      <c r="AT282">
        <v>0</v>
      </c>
      <c r="AU282">
        <v>0</v>
      </c>
      <c r="AV282">
        <v>0</v>
      </c>
    </row>
    <row r="283" spans="1:48" x14ac:dyDescent="0.45">
      <c r="A283" t="s">
        <v>10</v>
      </c>
      <c r="B283">
        <v>1</v>
      </c>
      <c r="C283">
        <v>5900</v>
      </c>
      <c r="D283">
        <v>5</v>
      </c>
      <c r="E283" t="s">
        <v>150</v>
      </c>
      <c r="G283">
        <v>0</v>
      </c>
      <c r="H283">
        <v>0</v>
      </c>
      <c r="I283">
        <v>0</v>
      </c>
      <c r="J283">
        <v>0</v>
      </c>
      <c r="K283">
        <v>0</v>
      </c>
      <c r="L283">
        <v>0</v>
      </c>
      <c r="M283">
        <v>0</v>
      </c>
      <c r="N283">
        <v>0</v>
      </c>
      <c r="O283">
        <v>0</v>
      </c>
      <c r="P283">
        <v>0</v>
      </c>
      <c r="Q283">
        <v>0</v>
      </c>
      <c r="R283">
        <v>0</v>
      </c>
      <c r="S283">
        <v>0</v>
      </c>
      <c r="T283">
        <v>0</v>
      </c>
      <c r="U283">
        <v>0</v>
      </c>
      <c r="V283">
        <v>0</v>
      </c>
      <c r="W283">
        <v>0</v>
      </c>
      <c r="X283">
        <v>0</v>
      </c>
      <c r="Y283">
        <v>0</v>
      </c>
      <c r="Z283">
        <v>0</v>
      </c>
      <c r="AA283">
        <v>0</v>
      </c>
      <c r="AB283">
        <v>0</v>
      </c>
      <c r="AC283">
        <v>0</v>
      </c>
      <c r="AD283">
        <v>0</v>
      </c>
      <c r="AE283">
        <v>0</v>
      </c>
      <c r="AF283">
        <v>0</v>
      </c>
      <c r="AG283">
        <v>0</v>
      </c>
      <c r="AH283">
        <v>0</v>
      </c>
      <c r="AI283">
        <v>0</v>
      </c>
      <c r="AJ283">
        <v>0</v>
      </c>
      <c r="AK283">
        <v>0</v>
      </c>
      <c r="AL283">
        <v>0</v>
      </c>
      <c r="AM283">
        <v>0</v>
      </c>
      <c r="AN283">
        <v>0</v>
      </c>
      <c r="AO283">
        <v>0</v>
      </c>
      <c r="AP283">
        <v>0</v>
      </c>
      <c r="AQ283">
        <v>0</v>
      </c>
      <c r="AR283">
        <v>0</v>
      </c>
      <c r="AS283">
        <v>0</v>
      </c>
      <c r="AT283">
        <v>0</v>
      </c>
      <c r="AU283">
        <v>0</v>
      </c>
      <c r="AV283">
        <v>0</v>
      </c>
    </row>
    <row r="284" spans="1:48" x14ac:dyDescent="0.45">
      <c r="A284" t="s">
        <v>10</v>
      </c>
      <c r="B284">
        <v>1</v>
      </c>
      <c r="C284">
        <v>5905</v>
      </c>
      <c r="D284">
        <v>5</v>
      </c>
      <c r="E284" t="s">
        <v>289</v>
      </c>
      <c r="G284">
        <v>0</v>
      </c>
      <c r="H284">
        <v>0</v>
      </c>
      <c r="I284">
        <v>0</v>
      </c>
      <c r="J284">
        <v>0</v>
      </c>
      <c r="K284">
        <v>0</v>
      </c>
      <c r="L284">
        <v>0</v>
      </c>
      <c r="M284">
        <v>0</v>
      </c>
      <c r="N284">
        <v>0</v>
      </c>
      <c r="O284">
        <v>0</v>
      </c>
      <c r="P284">
        <v>0</v>
      </c>
      <c r="Q284">
        <v>0</v>
      </c>
      <c r="R284">
        <v>0</v>
      </c>
      <c r="S284">
        <v>0</v>
      </c>
      <c r="T284">
        <v>0</v>
      </c>
      <c r="U284">
        <v>0</v>
      </c>
      <c r="V284">
        <v>0</v>
      </c>
      <c r="W284">
        <v>0</v>
      </c>
      <c r="X284">
        <v>0</v>
      </c>
      <c r="Y284">
        <v>0</v>
      </c>
      <c r="Z284">
        <v>0</v>
      </c>
      <c r="AA284">
        <v>0</v>
      </c>
      <c r="AB284">
        <v>0</v>
      </c>
      <c r="AC284">
        <v>0</v>
      </c>
      <c r="AD284">
        <v>0</v>
      </c>
      <c r="AE284">
        <v>0</v>
      </c>
      <c r="AF284">
        <v>0</v>
      </c>
      <c r="AG284">
        <v>0</v>
      </c>
      <c r="AH284">
        <v>0</v>
      </c>
      <c r="AI284">
        <v>0</v>
      </c>
      <c r="AJ284">
        <v>0</v>
      </c>
      <c r="AK284">
        <v>0</v>
      </c>
      <c r="AL284">
        <v>0</v>
      </c>
      <c r="AM284">
        <v>0</v>
      </c>
      <c r="AN284">
        <v>0</v>
      </c>
      <c r="AO284">
        <v>0</v>
      </c>
      <c r="AP284">
        <v>0</v>
      </c>
      <c r="AQ284">
        <v>0</v>
      </c>
      <c r="AR284">
        <v>0</v>
      </c>
      <c r="AS284">
        <v>0</v>
      </c>
      <c r="AT284">
        <v>0</v>
      </c>
      <c r="AU284">
        <v>0</v>
      </c>
      <c r="AV284">
        <v>0</v>
      </c>
    </row>
    <row r="285" spans="1:48" x14ac:dyDescent="0.45">
      <c r="A285" t="s">
        <v>10</v>
      </c>
      <c r="B285">
        <v>1</v>
      </c>
      <c r="C285">
        <v>5910</v>
      </c>
      <c r="D285">
        <v>5</v>
      </c>
      <c r="E285" t="s">
        <v>290</v>
      </c>
      <c r="G285">
        <v>0</v>
      </c>
      <c r="H285">
        <v>0</v>
      </c>
      <c r="I285">
        <v>0</v>
      </c>
      <c r="J285">
        <v>0</v>
      </c>
      <c r="K285">
        <v>0</v>
      </c>
      <c r="L285">
        <v>0</v>
      </c>
      <c r="M285">
        <v>0</v>
      </c>
      <c r="N285">
        <v>0</v>
      </c>
      <c r="O285">
        <v>0</v>
      </c>
      <c r="P285">
        <v>0</v>
      </c>
      <c r="Q285">
        <v>0</v>
      </c>
      <c r="R285">
        <v>0</v>
      </c>
      <c r="S285">
        <v>0</v>
      </c>
      <c r="T285">
        <v>0</v>
      </c>
      <c r="U285">
        <v>0</v>
      </c>
      <c r="V285">
        <v>0</v>
      </c>
      <c r="W285">
        <v>0</v>
      </c>
      <c r="X285">
        <v>0</v>
      </c>
      <c r="Y285">
        <v>0</v>
      </c>
      <c r="Z285">
        <v>0</v>
      </c>
      <c r="AA285">
        <v>0</v>
      </c>
      <c r="AB285">
        <v>0</v>
      </c>
      <c r="AC285">
        <v>0</v>
      </c>
      <c r="AD285">
        <v>0</v>
      </c>
      <c r="AE285">
        <v>0</v>
      </c>
      <c r="AF285">
        <v>0</v>
      </c>
      <c r="AG285">
        <v>0</v>
      </c>
      <c r="AH285">
        <v>0</v>
      </c>
      <c r="AI285">
        <v>0</v>
      </c>
      <c r="AJ285">
        <v>0</v>
      </c>
      <c r="AK285">
        <v>0</v>
      </c>
      <c r="AL285">
        <v>0</v>
      </c>
      <c r="AM285">
        <v>0</v>
      </c>
      <c r="AN285">
        <v>0</v>
      </c>
      <c r="AO285">
        <v>0</v>
      </c>
      <c r="AP285">
        <v>0</v>
      </c>
      <c r="AQ285">
        <v>0</v>
      </c>
      <c r="AR285">
        <v>0</v>
      </c>
      <c r="AS285">
        <v>0</v>
      </c>
      <c r="AT285">
        <v>0</v>
      </c>
      <c r="AU285">
        <v>0</v>
      </c>
      <c r="AV285">
        <v>0</v>
      </c>
    </row>
    <row r="286" spans="1:48" x14ac:dyDescent="0.45">
      <c r="A286" t="s">
        <v>10</v>
      </c>
      <c r="B286">
        <v>1</v>
      </c>
      <c r="C286">
        <v>5915</v>
      </c>
      <c r="D286">
        <v>5</v>
      </c>
      <c r="E286" t="s">
        <v>291</v>
      </c>
      <c r="G286">
        <v>0</v>
      </c>
      <c r="H286">
        <v>0</v>
      </c>
      <c r="I286">
        <v>334.58</v>
      </c>
      <c r="J286">
        <v>330.4</v>
      </c>
      <c r="K286">
        <v>330.52</v>
      </c>
      <c r="L286">
        <v>284.88</v>
      </c>
      <c r="M286">
        <v>494.99</v>
      </c>
      <c r="N286">
        <v>282.33999999999997</v>
      </c>
      <c r="O286">
        <v>281.37</v>
      </c>
      <c r="P286">
        <v>322.79000000000002</v>
      </c>
      <c r="Q286">
        <v>1039.8399999999999</v>
      </c>
      <c r="R286">
        <v>518.97</v>
      </c>
      <c r="S286">
        <v>887.36</v>
      </c>
      <c r="T286">
        <v>0</v>
      </c>
      <c r="U286">
        <v>0</v>
      </c>
      <c r="V286">
        <v>645.41</v>
      </c>
      <c r="W286">
        <v>869.32</v>
      </c>
      <c r="X286">
        <v>394.12</v>
      </c>
      <c r="Y286">
        <v>383.69</v>
      </c>
      <c r="Z286">
        <v>391.7</v>
      </c>
      <c r="AA286">
        <v>537.97</v>
      </c>
      <c r="AB286">
        <v>400.74</v>
      </c>
      <c r="AC286">
        <v>378.58</v>
      </c>
      <c r="AD286">
        <v>640.97</v>
      </c>
      <c r="AE286">
        <v>308.07</v>
      </c>
      <c r="AF286">
        <v>5257.82</v>
      </c>
      <c r="AG286">
        <v>765.06</v>
      </c>
      <c r="AH286">
        <v>0</v>
      </c>
      <c r="AI286">
        <v>0</v>
      </c>
      <c r="AJ286">
        <v>863.31</v>
      </c>
      <c r="AK286">
        <v>316.39999999999998</v>
      </c>
      <c r="AL286">
        <v>272.56</v>
      </c>
      <c r="AM286">
        <v>527.37</v>
      </c>
      <c r="AN286">
        <v>405.67</v>
      </c>
      <c r="AO286">
        <v>419.77</v>
      </c>
      <c r="AP286">
        <v>285.52</v>
      </c>
      <c r="AQ286">
        <v>0</v>
      </c>
      <c r="AR286">
        <v>0</v>
      </c>
      <c r="AS286">
        <v>0</v>
      </c>
      <c r="AT286">
        <v>0</v>
      </c>
      <c r="AU286">
        <v>0</v>
      </c>
      <c r="AV286">
        <v>0</v>
      </c>
    </row>
    <row r="287" spans="1:48" x14ac:dyDescent="0.45">
      <c r="A287" t="s">
        <v>10</v>
      </c>
      <c r="B287">
        <v>1</v>
      </c>
      <c r="C287">
        <v>5950</v>
      </c>
      <c r="D287">
        <v>5</v>
      </c>
      <c r="E287" t="s">
        <v>292</v>
      </c>
      <c r="G287">
        <v>0</v>
      </c>
      <c r="H287">
        <v>0</v>
      </c>
      <c r="I287">
        <v>0</v>
      </c>
      <c r="J287">
        <v>0</v>
      </c>
      <c r="K287">
        <v>0</v>
      </c>
      <c r="L287">
        <v>0</v>
      </c>
      <c r="M287">
        <v>0</v>
      </c>
      <c r="N287">
        <v>0</v>
      </c>
      <c r="O287">
        <v>0</v>
      </c>
      <c r="P287">
        <v>0</v>
      </c>
      <c r="Q287">
        <v>0</v>
      </c>
      <c r="R287">
        <v>0</v>
      </c>
      <c r="S287">
        <v>0</v>
      </c>
      <c r="T287">
        <v>0</v>
      </c>
      <c r="U287">
        <v>0</v>
      </c>
      <c r="V287">
        <v>0</v>
      </c>
      <c r="W287">
        <v>0</v>
      </c>
      <c r="X287">
        <v>0</v>
      </c>
      <c r="Y287">
        <v>0</v>
      </c>
      <c r="Z287">
        <v>0</v>
      </c>
      <c r="AA287">
        <v>0</v>
      </c>
      <c r="AB287">
        <v>0</v>
      </c>
      <c r="AC287">
        <v>0</v>
      </c>
      <c r="AD287">
        <v>0</v>
      </c>
      <c r="AE287">
        <v>0</v>
      </c>
      <c r="AF287">
        <v>0</v>
      </c>
      <c r="AG287">
        <v>0</v>
      </c>
      <c r="AH287">
        <v>0</v>
      </c>
      <c r="AI287">
        <v>0</v>
      </c>
      <c r="AJ287">
        <v>0</v>
      </c>
      <c r="AK287">
        <v>0</v>
      </c>
      <c r="AL287">
        <v>0</v>
      </c>
      <c r="AM287">
        <v>0</v>
      </c>
      <c r="AN287">
        <v>0</v>
      </c>
      <c r="AO287">
        <v>0</v>
      </c>
      <c r="AP287">
        <v>0</v>
      </c>
      <c r="AQ287">
        <v>0</v>
      </c>
      <c r="AR287">
        <v>0</v>
      </c>
      <c r="AS287">
        <v>0</v>
      </c>
      <c r="AT287">
        <v>0</v>
      </c>
      <c r="AU287">
        <v>0</v>
      </c>
      <c r="AV287">
        <v>0</v>
      </c>
    </row>
    <row r="288" spans="1:48" x14ac:dyDescent="0.45">
      <c r="A288" t="s">
        <v>10</v>
      </c>
      <c r="B288">
        <v>1</v>
      </c>
      <c r="C288">
        <v>5960</v>
      </c>
      <c r="D288">
        <v>5</v>
      </c>
      <c r="E288" t="s">
        <v>150</v>
      </c>
      <c r="G288">
        <v>0</v>
      </c>
      <c r="H288">
        <v>0</v>
      </c>
      <c r="I288">
        <v>0</v>
      </c>
      <c r="J288">
        <v>0</v>
      </c>
      <c r="K288">
        <v>0</v>
      </c>
      <c r="L288">
        <v>0</v>
      </c>
      <c r="M288">
        <v>0</v>
      </c>
      <c r="N288">
        <v>0</v>
      </c>
      <c r="O288">
        <v>0</v>
      </c>
      <c r="P288">
        <v>0</v>
      </c>
      <c r="Q288">
        <v>0</v>
      </c>
      <c r="R288">
        <v>0</v>
      </c>
      <c r="S288">
        <v>0</v>
      </c>
      <c r="T288">
        <v>0</v>
      </c>
      <c r="U288">
        <v>0</v>
      </c>
      <c r="V288">
        <v>0</v>
      </c>
      <c r="W288">
        <v>0</v>
      </c>
      <c r="X288">
        <v>0</v>
      </c>
      <c r="Y288">
        <v>0</v>
      </c>
      <c r="Z288">
        <v>0</v>
      </c>
      <c r="AA288">
        <v>0</v>
      </c>
      <c r="AB288">
        <v>0</v>
      </c>
      <c r="AC288">
        <v>0</v>
      </c>
      <c r="AD288">
        <v>0</v>
      </c>
      <c r="AE288">
        <v>0</v>
      </c>
      <c r="AF288">
        <v>0</v>
      </c>
      <c r="AG288">
        <v>0</v>
      </c>
      <c r="AH288">
        <v>0</v>
      </c>
      <c r="AI288">
        <v>0</v>
      </c>
      <c r="AJ288">
        <v>0</v>
      </c>
      <c r="AK288">
        <v>0</v>
      </c>
      <c r="AL288">
        <v>0</v>
      </c>
      <c r="AM288">
        <v>0</v>
      </c>
      <c r="AN288">
        <v>0</v>
      </c>
      <c r="AO288">
        <v>0</v>
      </c>
      <c r="AP288">
        <v>0</v>
      </c>
      <c r="AQ288">
        <v>0</v>
      </c>
      <c r="AR288">
        <v>0</v>
      </c>
      <c r="AS288">
        <v>0</v>
      </c>
      <c r="AT288">
        <v>0</v>
      </c>
      <c r="AU288">
        <v>0</v>
      </c>
      <c r="AV288">
        <v>0</v>
      </c>
    </row>
    <row r="289" spans="1:48" x14ac:dyDescent="0.45">
      <c r="A289" t="s">
        <v>10</v>
      </c>
      <c r="B289">
        <v>1</v>
      </c>
      <c r="C289">
        <v>5980</v>
      </c>
      <c r="D289">
        <v>5</v>
      </c>
      <c r="E289" t="s">
        <v>293</v>
      </c>
      <c r="G289">
        <v>0</v>
      </c>
      <c r="H289">
        <v>3449.25</v>
      </c>
      <c r="I289">
        <v>2874.38</v>
      </c>
      <c r="J289">
        <v>4024.13</v>
      </c>
      <c r="K289">
        <v>4024.13</v>
      </c>
      <c r="L289">
        <v>4024.13</v>
      </c>
      <c r="M289">
        <v>4024.13</v>
      </c>
      <c r="N289">
        <v>4024.12</v>
      </c>
      <c r="O289">
        <v>2874.38</v>
      </c>
      <c r="P289">
        <v>1724.63</v>
      </c>
      <c r="Q289">
        <v>1724.63</v>
      </c>
      <c r="R289">
        <v>1149.75</v>
      </c>
      <c r="S289">
        <v>574.88</v>
      </c>
      <c r="T289">
        <v>0</v>
      </c>
      <c r="U289">
        <v>0</v>
      </c>
      <c r="V289">
        <v>0</v>
      </c>
      <c r="W289">
        <v>0</v>
      </c>
      <c r="X289">
        <v>34492.589999999997</v>
      </c>
      <c r="Y289">
        <v>0</v>
      </c>
      <c r="Z289">
        <v>0</v>
      </c>
      <c r="AA289">
        <v>0</v>
      </c>
      <c r="AB289">
        <v>0</v>
      </c>
      <c r="AC289">
        <v>0</v>
      </c>
      <c r="AD289">
        <v>0</v>
      </c>
      <c r="AE289">
        <v>0</v>
      </c>
      <c r="AF289">
        <v>0</v>
      </c>
      <c r="AG289">
        <v>0</v>
      </c>
      <c r="AH289">
        <v>0</v>
      </c>
      <c r="AI289">
        <v>0</v>
      </c>
      <c r="AJ289">
        <v>0</v>
      </c>
      <c r="AK289">
        <v>0</v>
      </c>
      <c r="AL289">
        <v>20000</v>
      </c>
      <c r="AM289">
        <v>0</v>
      </c>
      <c r="AN289">
        <v>0</v>
      </c>
      <c r="AO289">
        <v>0</v>
      </c>
      <c r="AP289">
        <v>0</v>
      </c>
      <c r="AQ289">
        <v>0</v>
      </c>
      <c r="AR289">
        <v>0</v>
      </c>
      <c r="AS289">
        <v>0</v>
      </c>
      <c r="AT289">
        <v>0</v>
      </c>
      <c r="AU289">
        <v>0</v>
      </c>
      <c r="AV289">
        <v>0</v>
      </c>
    </row>
    <row r="290" spans="1:48" x14ac:dyDescent="0.45">
      <c r="A290" t="s">
        <v>10</v>
      </c>
      <c r="B290">
        <v>1</v>
      </c>
      <c r="C290">
        <v>6000</v>
      </c>
      <c r="D290">
        <v>5</v>
      </c>
      <c r="E290" t="s">
        <v>294</v>
      </c>
      <c r="G290">
        <v>0</v>
      </c>
      <c r="H290">
        <v>0</v>
      </c>
      <c r="I290">
        <v>15392.46</v>
      </c>
      <c r="J290">
        <v>51167.77</v>
      </c>
      <c r="K290">
        <v>27501.72</v>
      </c>
      <c r="L290">
        <v>5654.09</v>
      </c>
      <c r="M290">
        <v>927.9</v>
      </c>
      <c r="N290">
        <v>919.03</v>
      </c>
      <c r="O290">
        <v>5433.98</v>
      </c>
      <c r="P290">
        <v>1421.6</v>
      </c>
      <c r="Q290">
        <v>400</v>
      </c>
      <c r="R290">
        <v>553.82000000000005</v>
      </c>
      <c r="S290">
        <v>386.89</v>
      </c>
      <c r="T290">
        <v>0</v>
      </c>
      <c r="U290">
        <v>0</v>
      </c>
      <c r="V290">
        <v>134.4</v>
      </c>
      <c r="W290">
        <v>27359.96</v>
      </c>
      <c r="X290">
        <v>24532.74</v>
      </c>
      <c r="Y290">
        <v>68585.84</v>
      </c>
      <c r="Z290">
        <v>5135.2</v>
      </c>
      <c r="AA290">
        <v>-193.23</v>
      </c>
      <c r="AB290">
        <v>206.79</v>
      </c>
      <c r="AC290">
        <v>2240.56</v>
      </c>
      <c r="AD290">
        <v>0</v>
      </c>
      <c r="AE290">
        <v>0</v>
      </c>
      <c r="AF290">
        <v>0</v>
      </c>
      <c r="AG290">
        <v>-375</v>
      </c>
      <c r="AH290">
        <v>0</v>
      </c>
      <c r="AI290">
        <v>0</v>
      </c>
      <c r="AJ290">
        <v>475.46</v>
      </c>
      <c r="AK290">
        <v>14973.23</v>
      </c>
      <c r="AL290">
        <v>54276.89</v>
      </c>
      <c r="AM290">
        <v>18909.84</v>
      </c>
      <c r="AN290">
        <v>3952.52</v>
      </c>
      <c r="AO290">
        <v>332.23</v>
      </c>
      <c r="AP290">
        <v>569.78</v>
      </c>
      <c r="AQ290">
        <v>1100</v>
      </c>
      <c r="AR290">
        <v>0</v>
      </c>
      <c r="AS290">
        <v>0</v>
      </c>
      <c r="AT290">
        <v>0</v>
      </c>
      <c r="AU290">
        <v>0</v>
      </c>
      <c r="AV290">
        <v>0</v>
      </c>
    </row>
    <row r="291" spans="1:48" x14ac:dyDescent="0.45">
      <c r="A291" t="s">
        <v>10</v>
      </c>
      <c r="B291">
        <v>1</v>
      </c>
      <c r="C291">
        <v>6001</v>
      </c>
      <c r="D291">
        <v>5</v>
      </c>
      <c r="E291" t="s">
        <v>295</v>
      </c>
      <c r="G291">
        <v>0</v>
      </c>
      <c r="H291">
        <v>0</v>
      </c>
      <c r="I291">
        <v>0</v>
      </c>
      <c r="J291">
        <v>0</v>
      </c>
      <c r="K291">
        <v>0</v>
      </c>
      <c r="L291">
        <v>0</v>
      </c>
      <c r="M291">
        <v>0</v>
      </c>
      <c r="N291">
        <v>0</v>
      </c>
      <c r="O291">
        <v>0</v>
      </c>
      <c r="P291">
        <v>0</v>
      </c>
      <c r="Q291">
        <v>0</v>
      </c>
      <c r="R291">
        <v>0</v>
      </c>
      <c r="S291">
        <v>0</v>
      </c>
      <c r="T291">
        <v>0</v>
      </c>
      <c r="U291">
        <v>0</v>
      </c>
      <c r="V291">
        <v>0</v>
      </c>
      <c r="W291">
        <v>0</v>
      </c>
      <c r="X291">
        <v>0</v>
      </c>
      <c r="Y291">
        <v>0</v>
      </c>
      <c r="Z291">
        <v>0</v>
      </c>
      <c r="AA291">
        <v>0</v>
      </c>
      <c r="AB291">
        <v>0</v>
      </c>
      <c r="AC291">
        <v>0</v>
      </c>
      <c r="AD291">
        <v>0</v>
      </c>
      <c r="AE291">
        <v>0</v>
      </c>
      <c r="AF291">
        <v>0</v>
      </c>
      <c r="AG291">
        <v>0</v>
      </c>
      <c r="AH291">
        <v>0</v>
      </c>
      <c r="AI291">
        <v>0</v>
      </c>
      <c r="AJ291">
        <v>0</v>
      </c>
      <c r="AK291">
        <v>0</v>
      </c>
      <c r="AL291">
        <v>0</v>
      </c>
      <c r="AM291">
        <v>0</v>
      </c>
      <c r="AN291">
        <v>0</v>
      </c>
      <c r="AO291">
        <v>0</v>
      </c>
      <c r="AP291">
        <v>0</v>
      </c>
      <c r="AQ291">
        <v>0</v>
      </c>
      <c r="AR291">
        <v>0</v>
      </c>
      <c r="AS291">
        <v>0</v>
      </c>
      <c r="AT291">
        <v>0</v>
      </c>
      <c r="AU291">
        <v>0</v>
      </c>
      <c r="AV291">
        <v>0</v>
      </c>
    </row>
    <row r="292" spans="1:48" x14ac:dyDescent="0.45">
      <c r="A292" t="s">
        <v>10</v>
      </c>
      <c r="B292">
        <v>1</v>
      </c>
      <c r="C292">
        <v>6002</v>
      </c>
      <c r="D292">
        <v>5</v>
      </c>
      <c r="E292" t="s">
        <v>296</v>
      </c>
      <c r="G292">
        <v>0</v>
      </c>
      <c r="H292">
        <v>2202.36</v>
      </c>
      <c r="I292">
        <v>4004.29</v>
      </c>
      <c r="J292">
        <v>4597.8500000000004</v>
      </c>
      <c r="K292">
        <v>14370.53</v>
      </c>
      <c r="L292">
        <v>1240.79</v>
      </c>
      <c r="M292">
        <v>103.65</v>
      </c>
      <c r="N292">
        <v>2298.42</v>
      </c>
      <c r="O292">
        <v>1631.31</v>
      </c>
      <c r="P292">
        <v>449.14</v>
      </c>
      <c r="Q292">
        <v>159.5</v>
      </c>
      <c r="R292">
        <v>103.39</v>
      </c>
      <c r="S292">
        <v>0.42</v>
      </c>
      <c r="T292">
        <v>0</v>
      </c>
      <c r="U292">
        <v>0</v>
      </c>
      <c r="V292">
        <v>3693.58</v>
      </c>
      <c r="W292">
        <v>5355.45</v>
      </c>
      <c r="X292">
        <v>5880.85</v>
      </c>
      <c r="Y292">
        <v>21235.05</v>
      </c>
      <c r="Z292">
        <v>3875.77</v>
      </c>
      <c r="AA292">
        <v>0</v>
      </c>
      <c r="AB292">
        <v>0</v>
      </c>
      <c r="AC292">
        <v>0</v>
      </c>
      <c r="AD292">
        <v>0</v>
      </c>
      <c r="AE292">
        <v>0</v>
      </c>
      <c r="AF292">
        <v>0</v>
      </c>
      <c r="AG292">
        <v>0</v>
      </c>
      <c r="AH292">
        <v>0</v>
      </c>
      <c r="AI292">
        <v>0</v>
      </c>
      <c r="AJ292">
        <v>1622.91</v>
      </c>
      <c r="AK292">
        <v>4656.3100000000004</v>
      </c>
      <c r="AL292">
        <v>9280.51</v>
      </c>
      <c r="AM292">
        <v>11479.3</v>
      </c>
      <c r="AN292">
        <v>263.79000000000002</v>
      </c>
      <c r="AO292">
        <v>0</v>
      </c>
      <c r="AP292">
        <v>0</v>
      </c>
      <c r="AQ292">
        <v>0</v>
      </c>
      <c r="AR292">
        <v>0</v>
      </c>
      <c r="AS292">
        <v>0</v>
      </c>
      <c r="AT292">
        <v>0</v>
      </c>
      <c r="AU292">
        <v>0</v>
      </c>
      <c r="AV292">
        <v>0</v>
      </c>
    </row>
    <row r="293" spans="1:48" x14ac:dyDescent="0.45">
      <c r="A293" t="s">
        <v>10</v>
      </c>
      <c r="B293">
        <v>1</v>
      </c>
      <c r="C293">
        <v>6005</v>
      </c>
      <c r="D293">
        <v>5</v>
      </c>
      <c r="E293" t="s">
        <v>297</v>
      </c>
      <c r="G293">
        <v>0</v>
      </c>
      <c r="H293">
        <v>0</v>
      </c>
      <c r="I293">
        <v>0</v>
      </c>
      <c r="J293">
        <v>0</v>
      </c>
      <c r="K293">
        <v>0</v>
      </c>
      <c r="L293">
        <v>0</v>
      </c>
      <c r="M293">
        <v>0</v>
      </c>
      <c r="N293">
        <v>0</v>
      </c>
      <c r="O293">
        <v>0</v>
      </c>
      <c r="P293">
        <v>0</v>
      </c>
      <c r="Q293">
        <v>0</v>
      </c>
      <c r="R293">
        <v>0</v>
      </c>
      <c r="S293">
        <v>0</v>
      </c>
      <c r="T293">
        <v>0</v>
      </c>
      <c r="U293">
        <v>0</v>
      </c>
      <c r="V293">
        <v>0</v>
      </c>
      <c r="W293">
        <v>0</v>
      </c>
      <c r="X293">
        <v>0</v>
      </c>
      <c r="Y293">
        <v>0</v>
      </c>
      <c r="Z293">
        <v>0</v>
      </c>
      <c r="AA293">
        <v>0</v>
      </c>
      <c r="AB293">
        <v>0</v>
      </c>
      <c r="AC293">
        <v>0</v>
      </c>
      <c r="AD293">
        <v>0</v>
      </c>
      <c r="AE293">
        <v>0</v>
      </c>
      <c r="AF293">
        <v>0</v>
      </c>
      <c r="AG293">
        <v>0</v>
      </c>
      <c r="AH293">
        <v>0</v>
      </c>
      <c r="AI293">
        <v>0</v>
      </c>
      <c r="AJ293">
        <v>0</v>
      </c>
      <c r="AK293">
        <v>0</v>
      </c>
      <c r="AL293">
        <v>0</v>
      </c>
      <c r="AM293">
        <v>0</v>
      </c>
      <c r="AN293">
        <v>0</v>
      </c>
      <c r="AO293">
        <v>0</v>
      </c>
      <c r="AP293">
        <v>0</v>
      </c>
      <c r="AQ293">
        <v>0</v>
      </c>
      <c r="AR293">
        <v>0</v>
      </c>
      <c r="AS293">
        <v>0</v>
      </c>
      <c r="AT293">
        <v>0</v>
      </c>
      <c r="AU293">
        <v>0</v>
      </c>
      <c r="AV293">
        <v>0</v>
      </c>
    </row>
    <row r="294" spans="1:48" x14ac:dyDescent="0.45">
      <c r="A294" t="s">
        <v>10</v>
      </c>
      <c r="B294">
        <v>1</v>
      </c>
      <c r="C294">
        <v>6006</v>
      </c>
      <c r="D294">
        <v>5</v>
      </c>
      <c r="E294" t="s">
        <v>298</v>
      </c>
      <c r="G294">
        <v>0</v>
      </c>
      <c r="H294">
        <v>0</v>
      </c>
      <c r="I294">
        <v>0</v>
      </c>
      <c r="J294">
        <v>0</v>
      </c>
      <c r="K294">
        <v>0</v>
      </c>
      <c r="L294">
        <v>0</v>
      </c>
      <c r="M294">
        <v>0</v>
      </c>
      <c r="N294">
        <v>0</v>
      </c>
      <c r="O294">
        <v>0</v>
      </c>
      <c r="P294">
        <v>0</v>
      </c>
      <c r="Q294">
        <v>0</v>
      </c>
      <c r="R294">
        <v>0</v>
      </c>
      <c r="S294">
        <v>0</v>
      </c>
      <c r="T294">
        <v>0</v>
      </c>
      <c r="U294">
        <v>0</v>
      </c>
      <c r="V294">
        <v>0</v>
      </c>
      <c r="W294">
        <v>0</v>
      </c>
      <c r="X294">
        <v>0</v>
      </c>
      <c r="Y294">
        <v>0</v>
      </c>
      <c r="Z294">
        <v>0</v>
      </c>
      <c r="AA294">
        <v>0</v>
      </c>
      <c r="AB294">
        <v>0</v>
      </c>
      <c r="AC294">
        <v>0</v>
      </c>
      <c r="AD294">
        <v>0</v>
      </c>
      <c r="AE294">
        <v>0</v>
      </c>
      <c r="AF294">
        <v>0</v>
      </c>
      <c r="AG294">
        <v>0</v>
      </c>
      <c r="AH294">
        <v>0</v>
      </c>
      <c r="AI294">
        <v>0</v>
      </c>
      <c r="AJ294">
        <v>0</v>
      </c>
      <c r="AK294">
        <v>0</v>
      </c>
      <c r="AL294">
        <v>0</v>
      </c>
      <c r="AM294">
        <v>0</v>
      </c>
      <c r="AN294">
        <v>0</v>
      </c>
      <c r="AO294">
        <v>0</v>
      </c>
      <c r="AP294">
        <v>0</v>
      </c>
      <c r="AQ294">
        <v>0</v>
      </c>
      <c r="AR294">
        <v>0</v>
      </c>
      <c r="AS294">
        <v>0</v>
      </c>
      <c r="AT294">
        <v>0</v>
      </c>
      <c r="AU294">
        <v>0</v>
      </c>
      <c r="AV294">
        <v>0</v>
      </c>
    </row>
    <row r="295" spans="1:48" x14ac:dyDescent="0.45">
      <c r="A295" t="s">
        <v>10</v>
      </c>
      <c r="B295">
        <v>1</v>
      </c>
      <c r="C295">
        <v>6007</v>
      </c>
      <c r="D295">
        <v>5</v>
      </c>
      <c r="E295" t="s">
        <v>299</v>
      </c>
      <c r="G295">
        <v>0</v>
      </c>
      <c r="H295">
        <v>0</v>
      </c>
      <c r="I295">
        <v>0</v>
      </c>
      <c r="J295">
        <v>0</v>
      </c>
      <c r="K295">
        <v>0</v>
      </c>
      <c r="L295">
        <v>0</v>
      </c>
      <c r="M295">
        <v>0</v>
      </c>
      <c r="N295">
        <v>0</v>
      </c>
      <c r="O295">
        <v>0</v>
      </c>
      <c r="P295">
        <v>0</v>
      </c>
      <c r="Q295">
        <v>0</v>
      </c>
      <c r="R295">
        <v>0</v>
      </c>
      <c r="S295">
        <v>0</v>
      </c>
      <c r="T295">
        <v>0</v>
      </c>
      <c r="U295">
        <v>0</v>
      </c>
      <c r="V295">
        <v>0</v>
      </c>
      <c r="W295">
        <v>0</v>
      </c>
      <c r="X295">
        <v>0</v>
      </c>
      <c r="Y295">
        <v>0</v>
      </c>
      <c r="Z295">
        <v>0</v>
      </c>
      <c r="AA295">
        <v>0</v>
      </c>
      <c r="AB295">
        <v>0</v>
      </c>
      <c r="AC295">
        <v>0</v>
      </c>
      <c r="AD295">
        <v>0</v>
      </c>
      <c r="AE295">
        <v>0</v>
      </c>
      <c r="AF295">
        <v>0</v>
      </c>
      <c r="AG295">
        <v>0</v>
      </c>
      <c r="AH295">
        <v>0</v>
      </c>
      <c r="AI295">
        <v>0</v>
      </c>
      <c r="AJ295">
        <v>0</v>
      </c>
      <c r="AK295">
        <v>0</v>
      </c>
      <c r="AL295">
        <v>0</v>
      </c>
      <c r="AM295">
        <v>0</v>
      </c>
      <c r="AN295">
        <v>0</v>
      </c>
      <c r="AO295">
        <v>0</v>
      </c>
      <c r="AP295">
        <v>0</v>
      </c>
      <c r="AQ295">
        <v>0</v>
      </c>
      <c r="AR295">
        <v>0</v>
      </c>
      <c r="AS295">
        <v>0</v>
      </c>
      <c r="AT295">
        <v>0</v>
      </c>
      <c r="AU295">
        <v>0</v>
      </c>
      <c r="AV295">
        <v>0</v>
      </c>
    </row>
    <row r="296" spans="1:48" x14ac:dyDescent="0.45">
      <c r="A296" t="s">
        <v>10</v>
      </c>
      <c r="B296">
        <v>1</v>
      </c>
      <c r="C296">
        <v>6008</v>
      </c>
      <c r="D296">
        <v>5</v>
      </c>
      <c r="E296" t="s">
        <v>300</v>
      </c>
      <c r="G296">
        <v>0</v>
      </c>
      <c r="H296">
        <v>0</v>
      </c>
      <c r="I296">
        <v>0</v>
      </c>
      <c r="J296">
        <v>0</v>
      </c>
      <c r="K296">
        <v>0</v>
      </c>
      <c r="L296">
        <v>0</v>
      </c>
      <c r="M296">
        <v>0</v>
      </c>
      <c r="N296">
        <v>0</v>
      </c>
      <c r="O296">
        <v>0</v>
      </c>
      <c r="P296">
        <v>0</v>
      </c>
      <c r="Q296">
        <v>0</v>
      </c>
      <c r="R296">
        <v>0</v>
      </c>
      <c r="S296">
        <v>0</v>
      </c>
      <c r="T296">
        <v>0</v>
      </c>
      <c r="U296">
        <v>0</v>
      </c>
      <c r="V296">
        <v>0</v>
      </c>
      <c r="W296">
        <v>0</v>
      </c>
      <c r="X296">
        <v>0</v>
      </c>
      <c r="Y296">
        <v>0</v>
      </c>
      <c r="Z296">
        <v>0</v>
      </c>
      <c r="AA296">
        <v>0</v>
      </c>
      <c r="AB296">
        <v>0</v>
      </c>
      <c r="AC296">
        <v>0</v>
      </c>
      <c r="AD296">
        <v>0</v>
      </c>
      <c r="AE296">
        <v>0</v>
      </c>
      <c r="AF296">
        <v>0</v>
      </c>
      <c r="AG296">
        <v>0</v>
      </c>
      <c r="AH296">
        <v>0</v>
      </c>
      <c r="AI296">
        <v>0</v>
      </c>
      <c r="AJ296">
        <v>0</v>
      </c>
      <c r="AK296">
        <v>0</v>
      </c>
      <c r="AL296">
        <v>0</v>
      </c>
      <c r="AM296">
        <v>0</v>
      </c>
      <c r="AN296">
        <v>0</v>
      </c>
      <c r="AO296">
        <v>0</v>
      </c>
      <c r="AP296">
        <v>0</v>
      </c>
      <c r="AQ296">
        <v>0</v>
      </c>
      <c r="AR296">
        <v>0</v>
      </c>
      <c r="AS296">
        <v>0</v>
      </c>
      <c r="AT296">
        <v>0</v>
      </c>
      <c r="AU296">
        <v>0</v>
      </c>
      <c r="AV296">
        <v>0</v>
      </c>
    </row>
    <row r="297" spans="1:48" x14ac:dyDescent="0.45">
      <c r="A297" t="s">
        <v>10</v>
      </c>
      <c r="B297">
        <v>1</v>
      </c>
      <c r="C297">
        <v>6050</v>
      </c>
      <c r="D297">
        <v>5</v>
      </c>
      <c r="E297" t="s">
        <v>301</v>
      </c>
      <c r="G297">
        <v>0</v>
      </c>
      <c r="H297">
        <v>0</v>
      </c>
      <c r="I297">
        <v>0</v>
      </c>
      <c r="J297">
        <v>0</v>
      </c>
      <c r="K297">
        <v>0</v>
      </c>
      <c r="L297">
        <v>0</v>
      </c>
      <c r="M297">
        <v>0</v>
      </c>
      <c r="N297">
        <v>0</v>
      </c>
      <c r="O297">
        <v>0</v>
      </c>
      <c r="P297">
        <v>500</v>
      </c>
      <c r="Q297">
        <v>1301.06</v>
      </c>
      <c r="R297">
        <v>0</v>
      </c>
      <c r="S297">
        <v>12223.14</v>
      </c>
      <c r="T297">
        <v>0</v>
      </c>
      <c r="U297">
        <v>0</v>
      </c>
      <c r="V297">
        <v>100</v>
      </c>
      <c r="W297">
        <v>-100</v>
      </c>
      <c r="X297">
        <v>0</v>
      </c>
      <c r="Y297">
        <v>0</v>
      </c>
      <c r="Z297">
        <v>0</v>
      </c>
      <c r="AA297">
        <v>2400</v>
      </c>
      <c r="AB297">
        <v>-377.45</v>
      </c>
      <c r="AC297">
        <v>2971.4</v>
      </c>
      <c r="AD297">
        <v>0</v>
      </c>
      <c r="AE297">
        <v>1825</v>
      </c>
      <c r="AF297">
        <v>3900</v>
      </c>
      <c r="AG297">
        <v>4281.05</v>
      </c>
      <c r="AH297">
        <v>0</v>
      </c>
      <c r="AI297">
        <v>0</v>
      </c>
      <c r="AJ297">
        <v>0</v>
      </c>
      <c r="AK297">
        <v>138.66</v>
      </c>
      <c r="AL297">
        <v>-150</v>
      </c>
      <c r="AM297">
        <v>0</v>
      </c>
      <c r="AN297">
        <v>0</v>
      </c>
      <c r="AO297">
        <v>5283.16</v>
      </c>
      <c r="AP297">
        <v>749.02</v>
      </c>
      <c r="AQ297">
        <v>0</v>
      </c>
      <c r="AR297">
        <v>0</v>
      </c>
      <c r="AS297">
        <v>0</v>
      </c>
      <c r="AT297">
        <v>0</v>
      </c>
      <c r="AU297">
        <v>0</v>
      </c>
      <c r="AV297">
        <v>0</v>
      </c>
    </row>
    <row r="298" spans="1:48" x14ac:dyDescent="0.45">
      <c r="A298" t="s">
        <v>10</v>
      </c>
      <c r="B298">
        <v>1</v>
      </c>
      <c r="C298">
        <v>6055</v>
      </c>
      <c r="D298">
        <v>5</v>
      </c>
      <c r="E298" t="s">
        <v>302</v>
      </c>
      <c r="G298">
        <v>0</v>
      </c>
      <c r="H298">
        <v>0</v>
      </c>
      <c r="I298">
        <v>0</v>
      </c>
      <c r="J298">
        <v>0</v>
      </c>
      <c r="K298">
        <v>0</v>
      </c>
      <c r="L298">
        <v>0</v>
      </c>
      <c r="M298">
        <v>0</v>
      </c>
      <c r="N298">
        <v>0</v>
      </c>
      <c r="O298">
        <v>0</v>
      </c>
      <c r="P298">
        <v>0</v>
      </c>
      <c r="Q298">
        <v>0</v>
      </c>
      <c r="R298">
        <v>0</v>
      </c>
      <c r="S298">
        <v>0</v>
      </c>
      <c r="T298">
        <v>0</v>
      </c>
      <c r="U298">
        <v>0</v>
      </c>
      <c r="V298">
        <v>0</v>
      </c>
      <c r="W298">
        <v>0</v>
      </c>
      <c r="X298">
        <v>0</v>
      </c>
      <c r="Y298">
        <v>0</v>
      </c>
      <c r="Z298">
        <v>0</v>
      </c>
      <c r="AA298">
        <v>0</v>
      </c>
      <c r="AB298">
        <v>0</v>
      </c>
      <c r="AC298">
        <v>3809.89</v>
      </c>
      <c r="AD298">
        <v>2689.76</v>
      </c>
      <c r="AE298">
        <v>3273.7</v>
      </c>
      <c r="AF298">
        <v>-2756.99</v>
      </c>
      <c r="AG298">
        <v>143.66</v>
      </c>
      <c r="AH298">
        <v>0</v>
      </c>
      <c r="AI298">
        <v>0</v>
      </c>
      <c r="AJ298">
        <v>0</v>
      </c>
      <c r="AK298">
        <v>1472.87</v>
      </c>
      <c r="AL298">
        <v>0</v>
      </c>
      <c r="AM298">
        <v>0</v>
      </c>
      <c r="AN298">
        <v>0</v>
      </c>
      <c r="AO298">
        <v>0</v>
      </c>
      <c r="AP298">
        <v>0</v>
      </c>
      <c r="AQ298">
        <v>0</v>
      </c>
      <c r="AR298">
        <v>0</v>
      </c>
      <c r="AS298">
        <v>0</v>
      </c>
      <c r="AT298">
        <v>0</v>
      </c>
      <c r="AU298">
        <v>0</v>
      </c>
      <c r="AV298">
        <v>0</v>
      </c>
    </row>
    <row r="299" spans="1:48" x14ac:dyDescent="0.45">
      <c r="A299" t="s">
        <v>10</v>
      </c>
      <c r="B299">
        <v>1</v>
      </c>
      <c r="C299">
        <v>6060</v>
      </c>
      <c r="D299">
        <v>5</v>
      </c>
      <c r="E299" t="s">
        <v>303</v>
      </c>
      <c r="G299">
        <v>0</v>
      </c>
      <c r="H299">
        <v>0</v>
      </c>
      <c r="I299">
        <v>0</v>
      </c>
      <c r="J299">
        <v>0</v>
      </c>
      <c r="K299">
        <v>0</v>
      </c>
      <c r="L299">
        <v>0</v>
      </c>
      <c r="M299">
        <v>0</v>
      </c>
      <c r="N299">
        <v>0</v>
      </c>
      <c r="O299">
        <v>0</v>
      </c>
      <c r="P299">
        <v>0</v>
      </c>
      <c r="Q299">
        <v>0</v>
      </c>
      <c r="R299">
        <v>0</v>
      </c>
      <c r="S299">
        <v>0</v>
      </c>
      <c r="T299">
        <v>0</v>
      </c>
      <c r="U299">
        <v>0</v>
      </c>
      <c r="V299">
        <v>0</v>
      </c>
      <c r="W299">
        <v>0</v>
      </c>
      <c r="X299">
        <v>280</v>
      </c>
      <c r="Y299">
        <v>0</v>
      </c>
      <c r="Z299">
        <v>0</v>
      </c>
      <c r="AA299">
        <v>0</v>
      </c>
      <c r="AB299">
        <v>0</v>
      </c>
      <c r="AC299">
        <v>0</v>
      </c>
      <c r="AD299">
        <v>0</v>
      </c>
      <c r="AE299">
        <v>0</v>
      </c>
      <c r="AF299">
        <v>4783.47</v>
      </c>
      <c r="AG299">
        <v>275.2</v>
      </c>
      <c r="AH299">
        <v>0</v>
      </c>
      <c r="AI299">
        <v>0</v>
      </c>
      <c r="AJ299">
        <v>0</v>
      </c>
      <c r="AK299">
        <v>0</v>
      </c>
      <c r="AL299">
        <v>0</v>
      </c>
      <c r="AM299">
        <v>0</v>
      </c>
      <c r="AN299">
        <v>0</v>
      </c>
      <c r="AO299">
        <v>0</v>
      </c>
      <c r="AP299">
        <v>0</v>
      </c>
      <c r="AQ299">
        <v>0</v>
      </c>
      <c r="AR299">
        <v>0</v>
      </c>
      <c r="AS299">
        <v>0</v>
      </c>
      <c r="AT299">
        <v>0</v>
      </c>
      <c r="AU299">
        <v>0</v>
      </c>
      <c r="AV299">
        <v>0</v>
      </c>
    </row>
    <row r="300" spans="1:48" x14ac:dyDescent="0.45">
      <c r="A300" t="s">
        <v>10</v>
      </c>
      <c r="B300">
        <v>1</v>
      </c>
      <c r="C300">
        <v>6070</v>
      </c>
      <c r="D300">
        <v>5</v>
      </c>
      <c r="E300" t="s">
        <v>304</v>
      </c>
      <c r="G300">
        <v>0</v>
      </c>
      <c r="H300">
        <v>0</v>
      </c>
      <c r="I300">
        <v>0</v>
      </c>
      <c r="J300">
        <v>0</v>
      </c>
      <c r="K300">
        <v>0</v>
      </c>
      <c r="L300">
        <v>0</v>
      </c>
      <c r="M300">
        <v>0</v>
      </c>
      <c r="N300">
        <v>0</v>
      </c>
      <c r="O300">
        <v>0</v>
      </c>
      <c r="P300">
        <v>0</v>
      </c>
      <c r="Q300">
        <v>0</v>
      </c>
      <c r="R300">
        <v>0</v>
      </c>
      <c r="S300">
        <v>0</v>
      </c>
      <c r="T300">
        <v>0</v>
      </c>
      <c r="U300">
        <v>0</v>
      </c>
      <c r="V300">
        <v>0</v>
      </c>
      <c r="W300">
        <v>8000</v>
      </c>
      <c r="X300">
        <v>0</v>
      </c>
      <c r="Y300">
        <v>0</v>
      </c>
      <c r="Z300">
        <v>0</v>
      </c>
      <c r="AA300">
        <v>0</v>
      </c>
      <c r="AB300">
        <v>0</v>
      </c>
      <c r="AC300">
        <v>0</v>
      </c>
      <c r="AD300">
        <v>0</v>
      </c>
      <c r="AE300">
        <v>0</v>
      </c>
      <c r="AF300">
        <v>0</v>
      </c>
      <c r="AG300">
        <v>0</v>
      </c>
      <c r="AH300">
        <v>0</v>
      </c>
      <c r="AI300">
        <v>0</v>
      </c>
      <c r="AJ300">
        <v>0</v>
      </c>
      <c r="AK300">
        <v>0</v>
      </c>
      <c r="AL300">
        <v>0</v>
      </c>
      <c r="AM300">
        <v>0</v>
      </c>
      <c r="AN300">
        <v>0</v>
      </c>
      <c r="AO300">
        <v>0</v>
      </c>
      <c r="AP300">
        <v>0</v>
      </c>
      <c r="AQ300">
        <v>0</v>
      </c>
      <c r="AR300">
        <v>0</v>
      </c>
      <c r="AS300">
        <v>0</v>
      </c>
      <c r="AT300">
        <v>0</v>
      </c>
      <c r="AU300">
        <v>0</v>
      </c>
      <c r="AV300">
        <v>0</v>
      </c>
    </row>
    <row r="301" spans="1:48" x14ac:dyDescent="0.45">
      <c r="A301" t="s">
        <v>10</v>
      </c>
      <c r="B301">
        <v>1</v>
      </c>
      <c r="C301">
        <v>6099</v>
      </c>
      <c r="D301">
        <v>5</v>
      </c>
      <c r="E301" t="s">
        <v>305</v>
      </c>
      <c r="G301">
        <v>0</v>
      </c>
      <c r="H301">
        <v>68.25</v>
      </c>
      <c r="I301">
        <v>0</v>
      </c>
      <c r="J301">
        <v>1442.94</v>
      </c>
      <c r="K301">
        <v>0</v>
      </c>
      <c r="L301">
        <v>500</v>
      </c>
      <c r="M301">
        <v>741.3</v>
      </c>
      <c r="N301">
        <v>268.60000000000002</v>
      </c>
      <c r="O301">
        <v>4927.9399999999996</v>
      </c>
      <c r="P301">
        <v>2374.13</v>
      </c>
      <c r="Q301">
        <v>3149.67</v>
      </c>
      <c r="R301">
        <v>184.45</v>
      </c>
      <c r="S301">
        <v>1780</v>
      </c>
      <c r="T301">
        <v>0</v>
      </c>
      <c r="U301">
        <v>0</v>
      </c>
      <c r="V301">
        <v>0</v>
      </c>
      <c r="W301">
        <v>0</v>
      </c>
      <c r="X301">
        <v>0</v>
      </c>
      <c r="Y301">
        <v>0</v>
      </c>
      <c r="Z301">
        <v>0</v>
      </c>
      <c r="AA301">
        <v>3500</v>
      </c>
      <c r="AB301">
        <v>1718.99</v>
      </c>
      <c r="AC301">
        <v>1571.33</v>
      </c>
      <c r="AD301">
        <v>0</v>
      </c>
      <c r="AE301">
        <v>49.15</v>
      </c>
      <c r="AF301">
        <v>182.5</v>
      </c>
      <c r="AG301">
        <v>3000</v>
      </c>
      <c r="AH301">
        <v>0</v>
      </c>
      <c r="AI301">
        <v>0</v>
      </c>
      <c r="AJ301">
        <v>0</v>
      </c>
      <c r="AK301">
        <v>0</v>
      </c>
      <c r="AL301">
        <v>10.79</v>
      </c>
      <c r="AM301">
        <v>1783.19</v>
      </c>
      <c r="AN301">
        <v>321.25</v>
      </c>
      <c r="AO301">
        <v>2335.98</v>
      </c>
      <c r="AP301">
        <v>2653.3</v>
      </c>
      <c r="AQ301">
        <v>255</v>
      </c>
      <c r="AR301">
        <v>0</v>
      </c>
      <c r="AS301">
        <v>0</v>
      </c>
      <c r="AT301">
        <v>0</v>
      </c>
      <c r="AU301">
        <v>0</v>
      </c>
      <c r="AV301">
        <v>0</v>
      </c>
    </row>
    <row r="302" spans="1:48" x14ac:dyDescent="0.45">
      <c r="A302" t="s">
        <v>10</v>
      </c>
      <c r="B302">
        <v>1</v>
      </c>
      <c r="C302">
        <v>6100</v>
      </c>
      <c r="D302">
        <v>5</v>
      </c>
      <c r="E302" t="s">
        <v>306</v>
      </c>
      <c r="G302">
        <v>0</v>
      </c>
      <c r="H302">
        <v>0</v>
      </c>
      <c r="I302">
        <v>0</v>
      </c>
      <c r="J302">
        <v>0</v>
      </c>
      <c r="K302">
        <v>0</v>
      </c>
      <c r="L302">
        <v>0</v>
      </c>
      <c r="M302">
        <v>0</v>
      </c>
      <c r="N302">
        <v>0</v>
      </c>
      <c r="O302">
        <v>0</v>
      </c>
      <c r="P302">
        <v>0</v>
      </c>
      <c r="Q302">
        <v>0</v>
      </c>
      <c r="R302">
        <v>0</v>
      </c>
      <c r="S302">
        <v>0</v>
      </c>
      <c r="T302">
        <v>0</v>
      </c>
      <c r="U302">
        <v>0</v>
      </c>
      <c r="V302">
        <v>0</v>
      </c>
      <c r="W302">
        <v>0</v>
      </c>
      <c r="X302">
        <v>0</v>
      </c>
      <c r="Y302">
        <v>0</v>
      </c>
      <c r="Z302">
        <v>0</v>
      </c>
      <c r="AA302">
        <v>0</v>
      </c>
      <c r="AB302">
        <v>0</v>
      </c>
      <c r="AC302">
        <v>0</v>
      </c>
      <c r="AD302">
        <v>0</v>
      </c>
      <c r="AE302">
        <v>0</v>
      </c>
      <c r="AF302">
        <v>0</v>
      </c>
      <c r="AG302">
        <v>0</v>
      </c>
      <c r="AH302">
        <v>0</v>
      </c>
      <c r="AI302">
        <v>0</v>
      </c>
      <c r="AJ302">
        <v>0</v>
      </c>
      <c r="AK302">
        <v>225</v>
      </c>
      <c r="AL302">
        <v>150</v>
      </c>
      <c r="AM302">
        <v>0</v>
      </c>
      <c r="AN302">
        <v>75</v>
      </c>
      <c r="AO302">
        <v>0</v>
      </c>
      <c r="AP302">
        <v>0</v>
      </c>
      <c r="AQ302">
        <v>0</v>
      </c>
      <c r="AR302">
        <v>0</v>
      </c>
      <c r="AS302">
        <v>0</v>
      </c>
      <c r="AT302">
        <v>0</v>
      </c>
      <c r="AU302">
        <v>0</v>
      </c>
      <c r="AV302">
        <v>0</v>
      </c>
    </row>
    <row r="303" spans="1:48" x14ac:dyDescent="0.45">
      <c r="A303" t="s">
        <v>10</v>
      </c>
      <c r="B303">
        <v>1</v>
      </c>
      <c r="C303">
        <v>6105</v>
      </c>
      <c r="D303">
        <v>5</v>
      </c>
      <c r="E303" t="s">
        <v>307</v>
      </c>
      <c r="G303">
        <v>0</v>
      </c>
      <c r="H303">
        <v>0</v>
      </c>
      <c r="I303">
        <v>0</v>
      </c>
      <c r="J303">
        <v>0</v>
      </c>
      <c r="K303">
        <v>0</v>
      </c>
      <c r="L303">
        <v>0</v>
      </c>
      <c r="M303">
        <v>0</v>
      </c>
      <c r="N303">
        <v>0</v>
      </c>
      <c r="O303">
        <v>0</v>
      </c>
      <c r="P303">
        <v>0</v>
      </c>
      <c r="Q303">
        <v>0</v>
      </c>
      <c r="R303">
        <v>0</v>
      </c>
      <c r="S303">
        <v>0</v>
      </c>
      <c r="T303">
        <v>0</v>
      </c>
      <c r="U303">
        <v>0</v>
      </c>
      <c r="V303">
        <v>0</v>
      </c>
      <c r="W303">
        <v>0</v>
      </c>
      <c r="X303">
        <v>0</v>
      </c>
      <c r="Y303">
        <v>0</v>
      </c>
      <c r="Z303">
        <v>0</v>
      </c>
      <c r="AA303">
        <v>0</v>
      </c>
      <c r="AB303">
        <v>0</v>
      </c>
      <c r="AC303">
        <v>0</v>
      </c>
      <c r="AD303">
        <v>0</v>
      </c>
      <c r="AE303">
        <v>0</v>
      </c>
      <c r="AF303">
        <v>0</v>
      </c>
      <c r="AG303">
        <v>0</v>
      </c>
      <c r="AH303">
        <v>0</v>
      </c>
      <c r="AI303">
        <v>0</v>
      </c>
      <c r="AJ303">
        <v>0</v>
      </c>
      <c r="AK303">
        <v>0</v>
      </c>
      <c r="AL303">
        <v>0</v>
      </c>
      <c r="AM303">
        <v>0</v>
      </c>
      <c r="AN303">
        <v>0</v>
      </c>
      <c r="AO303">
        <v>0</v>
      </c>
      <c r="AP303">
        <v>0</v>
      </c>
      <c r="AQ303">
        <v>0</v>
      </c>
      <c r="AR303">
        <v>0</v>
      </c>
      <c r="AS303">
        <v>0</v>
      </c>
      <c r="AT303">
        <v>0</v>
      </c>
      <c r="AU303">
        <v>0</v>
      </c>
      <c r="AV303">
        <v>0</v>
      </c>
    </row>
    <row r="304" spans="1:48" x14ac:dyDescent="0.45">
      <c r="A304" t="s">
        <v>10</v>
      </c>
      <c r="B304">
        <v>1</v>
      </c>
      <c r="C304">
        <v>6110</v>
      </c>
      <c r="D304">
        <v>5</v>
      </c>
      <c r="E304" t="s">
        <v>308</v>
      </c>
      <c r="G304">
        <v>0</v>
      </c>
      <c r="H304">
        <v>0</v>
      </c>
      <c r="I304">
        <v>0</v>
      </c>
      <c r="J304">
        <v>0</v>
      </c>
      <c r="K304">
        <v>0</v>
      </c>
      <c r="L304">
        <v>0</v>
      </c>
      <c r="M304">
        <v>0</v>
      </c>
      <c r="N304">
        <v>0</v>
      </c>
      <c r="O304">
        <v>0</v>
      </c>
      <c r="P304">
        <v>0</v>
      </c>
      <c r="Q304">
        <v>0</v>
      </c>
      <c r="R304">
        <v>0</v>
      </c>
      <c r="S304">
        <v>0</v>
      </c>
      <c r="T304">
        <v>0</v>
      </c>
      <c r="U304">
        <v>0</v>
      </c>
      <c r="V304">
        <v>0</v>
      </c>
      <c r="W304">
        <v>0</v>
      </c>
      <c r="X304">
        <v>0</v>
      </c>
      <c r="Y304">
        <v>0</v>
      </c>
      <c r="Z304">
        <v>0</v>
      </c>
      <c r="AA304">
        <v>0</v>
      </c>
      <c r="AB304">
        <v>0</v>
      </c>
      <c r="AC304">
        <v>0</v>
      </c>
      <c r="AD304">
        <v>0</v>
      </c>
      <c r="AE304">
        <v>0</v>
      </c>
      <c r="AF304">
        <v>0</v>
      </c>
      <c r="AG304">
        <v>0</v>
      </c>
      <c r="AH304">
        <v>0</v>
      </c>
      <c r="AI304">
        <v>0</v>
      </c>
      <c r="AJ304">
        <v>0</v>
      </c>
      <c r="AK304">
        <v>0</v>
      </c>
      <c r="AL304">
        <v>0</v>
      </c>
      <c r="AM304">
        <v>0</v>
      </c>
      <c r="AN304">
        <v>0</v>
      </c>
      <c r="AO304">
        <v>0</v>
      </c>
      <c r="AP304">
        <v>0</v>
      </c>
      <c r="AQ304">
        <v>0</v>
      </c>
      <c r="AR304">
        <v>0</v>
      </c>
      <c r="AS304">
        <v>0</v>
      </c>
      <c r="AT304">
        <v>0</v>
      </c>
      <c r="AU304">
        <v>0</v>
      </c>
      <c r="AV304">
        <v>0</v>
      </c>
    </row>
    <row r="305" spans="1:48" x14ac:dyDescent="0.45">
      <c r="A305" t="s">
        <v>10</v>
      </c>
      <c r="B305">
        <v>1</v>
      </c>
      <c r="C305">
        <v>6115</v>
      </c>
      <c r="D305">
        <v>5</v>
      </c>
      <c r="E305" t="s">
        <v>309</v>
      </c>
      <c r="G305">
        <v>0</v>
      </c>
      <c r="H305">
        <v>0</v>
      </c>
      <c r="I305">
        <v>0</v>
      </c>
      <c r="J305">
        <v>61593.26</v>
      </c>
      <c r="K305">
        <v>0</v>
      </c>
      <c r="L305">
        <v>0</v>
      </c>
      <c r="M305">
        <v>0</v>
      </c>
      <c r="N305">
        <v>0</v>
      </c>
      <c r="O305">
        <v>0</v>
      </c>
      <c r="P305">
        <v>0</v>
      </c>
      <c r="Q305">
        <v>0</v>
      </c>
      <c r="R305">
        <v>0</v>
      </c>
      <c r="S305">
        <v>-8022.26</v>
      </c>
      <c r="T305">
        <v>0</v>
      </c>
      <c r="U305">
        <v>0</v>
      </c>
      <c r="V305">
        <v>0</v>
      </c>
      <c r="W305">
        <v>0</v>
      </c>
      <c r="X305">
        <v>42485</v>
      </c>
      <c r="Y305">
        <v>0</v>
      </c>
      <c r="Z305">
        <v>0</v>
      </c>
      <c r="AA305">
        <v>0</v>
      </c>
      <c r="AB305">
        <v>0</v>
      </c>
      <c r="AC305">
        <v>0</v>
      </c>
      <c r="AD305">
        <v>0</v>
      </c>
      <c r="AE305">
        <v>0</v>
      </c>
      <c r="AF305">
        <v>0</v>
      </c>
      <c r="AG305">
        <v>0</v>
      </c>
      <c r="AH305">
        <v>0</v>
      </c>
      <c r="AI305">
        <v>0</v>
      </c>
      <c r="AJ305">
        <v>0</v>
      </c>
      <c r="AK305">
        <v>15221.26</v>
      </c>
      <c r="AL305">
        <v>15221.29</v>
      </c>
      <c r="AM305">
        <v>0</v>
      </c>
      <c r="AN305">
        <v>0</v>
      </c>
      <c r="AO305">
        <v>0</v>
      </c>
      <c r="AP305">
        <v>0</v>
      </c>
      <c r="AQ305">
        <v>0</v>
      </c>
      <c r="AR305">
        <v>0</v>
      </c>
      <c r="AS305">
        <v>0</v>
      </c>
      <c r="AT305">
        <v>0</v>
      </c>
      <c r="AU305">
        <v>0</v>
      </c>
      <c r="AV305">
        <v>0</v>
      </c>
    </row>
    <row r="306" spans="1:48" x14ac:dyDescent="0.45">
      <c r="A306" t="s">
        <v>10</v>
      </c>
      <c r="B306">
        <v>1</v>
      </c>
      <c r="C306">
        <v>6190</v>
      </c>
      <c r="D306">
        <v>5</v>
      </c>
      <c r="E306" t="s">
        <v>310</v>
      </c>
      <c r="G306">
        <v>0</v>
      </c>
      <c r="H306">
        <v>0</v>
      </c>
      <c r="I306">
        <v>50</v>
      </c>
      <c r="J306">
        <v>5863.73</v>
      </c>
      <c r="K306">
        <v>0</v>
      </c>
      <c r="L306">
        <v>0</v>
      </c>
      <c r="M306">
        <v>0</v>
      </c>
      <c r="N306">
        <v>0</v>
      </c>
      <c r="O306">
        <v>0</v>
      </c>
      <c r="P306">
        <v>0</v>
      </c>
      <c r="Q306">
        <v>0</v>
      </c>
      <c r="R306">
        <v>0</v>
      </c>
      <c r="S306">
        <v>0</v>
      </c>
      <c r="T306">
        <v>0</v>
      </c>
      <c r="U306">
        <v>0</v>
      </c>
      <c r="V306">
        <v>0</v>
      </c>
      <c r="W306">
        <v>0</v>
      </c>
      <c r="X306">
        <v>0</v>
      </c>
      <c r="Y306">
        <v>0</v>
      </c>
      <c r="Z306">
        <v>0</v>
      </c>
      <c r="AA306">
        <v>0</v>
      </c>
      <c r="AB306">
        <v>0</v>
      </c>
      <c r="AC306">
        <v>0</v>
      </c>
      <c r="AD306">
        <v>0</v>
      </c>
      <c r="AE306">
        <v>0</v>
      </c>
      <c r="AF306">
        <v>0</v>
      </c>
      <c r="AG306">
        <v>0</v>
      </c>
      <c r="AH306">
        <v>0</v>
      </c>
      <c r="AI306">
        <v>0</v>
      </c>
      <c r="AJ306">
        <v>0</v>
      </c>
      <c r="AK306">
        <v>0</v>
      </c>
      <c r="AL306">
        <v>0</v>
      </c>
      <c r="AM306">
        <v>0</v>
      </c>
      <c r="AN306">
        <v>0</v>
      </c>
      <c r="AO306">
        <v>0</v>
      </c>
      <c r="AP306">
        <v>0</v>
      </c>
      <c r="AQ306">
        <v>0</v>
      </c>
      <c r="AR306">
        <v>0</v>
      </c>
      <c r="AS306">
        <v>0</v>
      </c>
      <c r="AT306">
        <v>0</v>
      </c>
      <c r="AU306">
        <v>0</v>
      </c>
      <c r="AV306">
        <v>0</v>
      </c>
    </row>
    <row r="307" spans="1:48" x14ac:dyDescent="0.45">
      <c r="A307" t="s">
        <v>10</v>
      </c>
      <c r="B307">
        <v>1</v>
      </c>
      <c r="C307">
        <v>6200</v>
      </c>
      <c r="D307">
        <v>5</v>
      </c>
      <c r="E307" t="s">
        <v>311</v>
      </c>
      <c r="G307">
        <v>0</v>
      </c>
      <c r="H307">
        <v>0</v>
      </c>
      <c r="I307">
        <v>0</v>
      </c>
      <c r="J307">
        <v>0</v>
      </c>
      <c r="K307">
        <v>0</v>
      </c>
      <c r="L307">
        <v>0</v>
      </c>
      <c r="M307">
        <v>0</v>
      </c>
      <c r="N307">
        <v>0</v>
      </c>
      <c r="O307">
        <v>0</v>
      </c>
      <c r="P307">
        <v>0</v>
      </c>
      <c r="Q307">
        <v>0</v>
      </c>
      <c r="R307">
        <v>0</v>
      </c>
      <c r="S307">
        <v>0</v>
      </c>
      <c r="T307">
        <v>0</v>
      </c>
      <c r="U307">
        <v>0</v>
      </c>
      <c r="V307">
        <v>24400</v>
      </c>
      <c r="W307">
        <v>0</v>
      </c>
      <c r="X307">
        <v>0</v>
      </c>
      <c r="Y307">
        <v>0</v>
      </c>
      <c r="Z307">
        <v>0</v>
      </c>
      <c r="AA307">
        <v>0</v>
      </c>
      <c r="AB307">
        <v>0</v>
      </c>
      <c r="AC307">
        <v>0</v>
      </c>
      <c r="AD307">
        <v>0</v>
      </c>
      <c r="AE307">
        <v>0</v>
      </c>
      <c r="AF307">
        <v>0</v>
      </c>
      <c r="AG307">
        <v>0</v>
      </c>
      <c r="AH307">
        <v>0</v>
      </c>
      <c r="AI307">
        <v>0</v>
      </c>
      <c r="AJ307">
        <v>0</v>
      </c>
      <c r="AK307">
        <v>39480</v>
      </c>
      <c r="AL307">
        <v>0</v>
      </c>
      <c r="AM307">
        <v>0</v>
      </c>
      <c r="AN307">
        <v>0</v>
      </c>
      <c r="AO307">
        <v>0</v>
      </c>
      <c r="AP307">
        <v>0</v>
      </c>
      <c r="AQ307">
        <v>0</v>
      </c>
      <c r="AR307">
        <v>0</v>
      </c>
      <c r="AS307">
        <v>0</v>
      </c>
      <c r="AT307">
        <v>0</v>
      </c>
      <c r="AU307">
        <v>0</v>
      </c>
      <c r="AV307">
        <v>0</v>
      </c>
    </row>
    <row r="308" spans="1:48" x14ac:dyDescent="0.45">
      <c r="A308" t="s">
        <v>10</v>
      </c>
      <c r="B308">
        <v>1</v>
      </c>
      <c r="C308">
        <v>6201</v>
      </c>
      <c r="D308">
        <v>5</v>
      </c>
      <c r="E308" t="s">
        <v>150</v>
      </c>
      <c r="G308">
        <v>0</v>
      </c>
      <c r="H308">
        <v>0</v>
      </c>
      <c r="I308">
        <v>0</v>
      </c>
      <c r="J308">
        <v>0</v>
      </c>
      <c r="K308">
        <v>0</v>
      </c>
      <c r="L308">
        <v>0</v>
      </c>
      <c r="M308">
        <v>0</v>
      </c>
      <c r="N308">
        <v>0</v>
      </c>
      <c r="O308">
        <v>0</v>
      </c>
      <c r="P308">
        <v>0</v>
      </c>
      <c r="Q308">
        <v>0</v>
      </c>
      <c r="R308">
        <v>0</v>
      </c>
      <c r="S308">
        <v>0</v>
      </c>
      <c r="T308">
        <v>0</v>
      </c>
      <c r="U308">
        <v>0</v>
      </c>
      <c r="V308">
        <v>0</v>
      </c>
      <c r="W308">
        <v>0</v>
      </c>
      <c r="X308">
        <v>0</v>
      </c>
      <c r="Y308">
        <v>0</v>
      </c>
      <c r="Z308">
        <v>0</v>
      </c>
      <c r="AA308">
        <v>0</v>
      </c>
      <c r="AB308">
        <v>0</v>
      </c>
      <c r="AC308">
        <v>0</v>
      </c>
      <c r="AD308">
        <v>0</v>
      </c>
      <c r="AE308">
        <v>0</v>
      </c>
      <c r="AF308">
        <v>0</v>
      </c>
      <c r="AG308">
        <v>0</v>
      </c>
      <c r="AH308">
        <v>0</v>
      </c>
      <c r="AI308">
        <v>0</v>
      </c>
      <c r="AJ308">
        <v>0</v>
      </c>
      <c r="AK308">
        <v>0</v>
      </c>
      <c r="AL308">
        <v>0</v>
      </c>
      <c r="AM308">
        <v>0</v>
      </c>
      <c r="AN308">
        <v>0</v>
      </c>
      <c r="AO308">
        <v>0</v>
      </c>
      <c r="AP308">
        <v>0</v>
      </c>
      <c r="AQ308">
        <v>0</v>
      </c>
      <c r="AR308">
        <v>0</v>
      </c>
      <c r="AS308">
        <v>0</v>
      </c>
      <c r="AT308">
        <v>0</v>
      </c>
      <c r="AU308">
        <v>0</v>
      </c>
      <c r="AV308">
        <v>0</v>
      </c>
    </row>
    <row r="309" spans="1:48" x14ac:dyDescent="0.45">
      <c r="A309" t="s">
        <v>10</v>
      </c>
      <c r="B309">
        <v>1</v>
      </c>
      <c r="C309">
        <v>6202</v>
      </c>
      <c r="D309">
        <v>5</v>
      </c>
      <c r="E309" t="s">
        <v>150</v>
      </c>
      <c r="G309">
        <v>0</v>
      </c>
      <c r="H309">
        <v>0</v>
      </c>
      <c r="I309">
        <v>0</v>
      </c>
      <c r="J309">
        <v>0</v>
      </c>
      <c r="K309">
        <v>0</v>
      </c>
      <c r="L309">
        <v>0</v>
      </c>
      <c r="M309">
        <v>0</v>
      </c>
      <c r="N309">
        <v>0</v>
      </c>
      <c r="O309">
        <v>0</v>
      </c>
      <c r="P309">
        <v>0</v>
      </c>
      <c r="Q309">
        <v>0</v>
      </c>
      <c r="R309">
        <v>0</v>
      </c>
      <c r="S309">
        <v>0</v>
      </c>
      <c r="T309">
        <v>0</v>
      </c>
      <c r="U309">
        <v>0</v>
      </c>
      <c r="V309">
        <v>0</v>
      </c>
      <c r="W309">
        <v>0</v>
      </c>
      <c r="X309">
        <v>0</v>
      </c>
      <c r="Y309">
        <v>0</v>
      </c>
      <c r="Z309">
        <v>0</v>
      </c>
      <c r="AA309">
        <v>0</v>
      </c>
      <c r="AB309">
        <v>0</v>
      </c>
      <c r="AC309">
        <v>0</v>
      </c>
      <c r="AD309">
        <v>0</v>
      </c>
      <c r="AE309">
        <v>0</v>
      </c>
      <c r="AF309">
        <v>0</v>
      </c>
      <c r="AG309">
        <v>0</v>
      </c>
      <c r="AH309">
        <v>0</v>
      </c>
      <c r="AI309">
        <v>0</v>
      </c>
      <c r="AJ309">
        <v>0</v>
      </c>
      <c r="AK309">
        <v>0</v>
      </c>
      <c r="AL309">
        <v>0</v>
      </c>
      <c r="AM309">
        <v>0</v>
      </c>
      <c r="AN309">
        <v>0</v>
      </c>
      <c r="AO309">
        <v>0</v>
      </c>
      <c r="AP309">
        <v>0</v>
      </c>
      <c r="AQ309">
        <v>0</v>
      </c>
      <c r="AR309">
        <v>0</v>
      </c>
      <c r="AS309">
        <v>0</v>
      </c>
      <c r="AT309">
        <v>0</v>
      </c>
      <c r="AU309">
        <v>0</v>
      </c>
      <c r="AV309">
        <v>0</v>
      </c>
    </row>
    <row r="310" spans="1:48" x14ac:dyDescent="0.45">
      <c r="A310" t="s">
        <v>10</v>
      </c>
      <c r="B310">
        <v>1</v>
      </c>
      <c r="C310">
        <v>6203</v>
      </c>
      <c r="D310">
        <v>5</v>
      </c>
      <c r="E310" t="s">
        <v>150</v>
      </c>
      <c r="G310">
        <v>0</v>
      </c>
      <c r="H310">
        <v>0</v>
      </c>
      <c r="I310">
        <v>0</v>
      </c>
      <c r="J310">
        <v>0</v>
      </c>
      <c r="K310">
        <v>0</v>
      </c>
      <c r="L310">
        <v>0</v>
      </c>
      <c r="M310">
        <v>0</v>
      </c>
      <c r="N310">
        <v>0</v>
      </c>
      <c r="O310">
        <v>0</v>
      </c>
      <c r="P310">
        <v>0</v>
      </c>
      <c r="Q310">
        <v>0</v>
      </c>
      <c r="R310">
        <v>0</v>
      </c>
      <c r="S310">
        <v>0</v>
      </c>
      <c r="T310">
        <v>0</v>
      </c>
      <c r="U310">
        <v>0</v>
      </c>
      <c r="V310">
        <v>0</v>
      </c>
      <c r="W310">
        <v>0</v>
      </c>
      <c r="X310">
        <v>0</v>
      </c>
      <c r="Y310">
        <v>0</v>
      </c>
      <c r="Z310">
        <v>0</v>
      </c>
      <c r="AA310">
        <v>0</v>
      </c>
      <c r="AB310">
        <v>0</v>
      </c>
      <c r="AC310">
        <v>0</v>
      </c>
      <c r="AD310">
        <v>0</v>
      </c>
      <c r="AE310">
        <v>0</v>
      </c>
      <c r="AF310">
        <v>0</v>
      </c>
      <c r="AG310">
        <v>0</v>
      </c>
      <c r="AH310">
        <v>0</v>
      </c>
      <c r="AI310">
        <v>0</v>
      </c>
      <c r="AJ310">
        <v>0</v>
      </c>
      <c r="AK310">
        <v>0</v>
      </c>
      <c r="AL310">
        <v>0</v>
      </c>
      <c r="AM310">
        <v>0</v>
      </c>
      <c r="AN310">
        <v>0</v>
      </c>
      <c r="AO310">
        <v>0</v>
      </c>
      <c r="AP310">
        <v>0</v>
      </c>
      <c r="AQ310">
        <v>0</v>
      </c>
      <c r="AR310">
        <v>0</v>
      </c>
      <c r="AS310">
        <v>0</v>
      </c>
      <c r="AT310">
        <v>0</v>
      </c>
      <c r="AU310">
        <v>0</v>
      </c>
      <c r="AV310">
        <v>0</v>
      </c>
    </row>
    <row r="311" spans="1:48" x14ac:dyDescent="0.45">
      <c r="A311" t="s">
        <v>10</v>
      </c>
      <c r="B311">
        <v>1</v>
      </c>
      <c r="C311">
        <v>6250</v>
      </c>
      <c r="D311">
        <v>5</v>
      </c>
      <c r="E311" t="s">
        <v>312</v>
      </c>
      <c r="G311">
        <v>0</v>
      </c>
      <c r="H311">
        <v>0</v>
      </c>
      <c r="I311">
        <v>0</v>
      </c>
      <c r="J311">
        <v>0</v>
      </c>
      <c r="K311">
        <v>0</v>
      </c>
      <c r="L311">
        <v>0</v>
      </c>
      <c r="M311">
        <v>0</v>
      </c>
      <c r="N311">
        <v>0</v>
      </c>
      <c r="O311">
        <v>0</v>
      </c>
      <c r="P311">
        <v>0</v>
      </c>
      <c r="Q311">
        <v>0</v>
      </c>
      <c r="R311">
        <v>0</v>
      </c>
      <c r="S311">
        <v>0</v>
      </c>
      <c r="T311">
        <v>0</v>
      </c>
      <c r="U311">
        <v>0</v>
      </c>
      <c r="V311">
        <v>0</v>
      </c>
      <c r="W311">
        <v>0</v>
      </c>
      <c r="X311">
        <v>0</v>
      </c>
      <c r="Y311">
        <v>0</v>
      </c>
      <c r="Z311">
        <v>0</v>
      </c>
      <c r="AA311">
        <v>0</v>
      </c>
      <c r="AB311">
        <v>0</v>
      </c>
      <c r="AC311">
        <v>0</v>
      </c>
      <c r="AD311">
        <v>0</v>
      </c>
      <c r="AE311">
        <v>0</v>
      </c>
      <c r="AF311">
        <v>0</v>
      </c>
      <c r="AG311">
        <v>0</v>
      </c>
      <c r="AH311">
        <v>0</v>
      </c>
      <c r="AI311">
        <v>0</v>
      </c>
      <c r="AJ311">
        <v>0</v>
      </c>
      <c r="AK311">
        <v>0</v>
      </c>
      <c r="AL311">
        <v>0</v>
      </c>
      <c r="AM311">
        <v>0</v>
      </c>
      <c r="AN311">
        <v>0</v>
      </c>
      <c r="AO311">
        <v>0</v>
      </c>
      <c r="AP311">
        <v>0</v>
      </c>
      <c r="AQ311">
        <v>0</v>
      </c>
      <c r="AR311">
        <v>0</v>
      </c>
      <c r="AS311">
        <v>0</v>
      </c>
      <c r="AT311">
        <v>0</v>
      </c>
      <c r="AU311">
        <v>0</v>
      </c>
      <c r="AV311">
        <v>0</v>
      </c>
    </row>
    <row r="312" spans="1:48" x14ac:dyDescent="0.45">
      <c r="A312" t="s">
        <v>10</v>
      </c>
      <c r="B312">
        <v>1</v>
      </c>
      <c r="C312">
        <v>6300</v>
      </c>
      <c r="D312">
        <v>5</v>
      </c>
      <c r="E312" t="s">
        <v>313</v>
      </c>
      <c r="G312">
        <v>0</v>
      </c>
      <c r="H312">
        <v>0</v>
      </c>
      <c r="I312">
        <v>0</v>
      </c>
      <c r="J312">
        <v>0</v>
      </c>
      <c r="K312">
        <v>1912.74</v>
      </c>
      <c r="L312">
        <v>1533.1</v>
      </c>
      <c r="M312">
        <v>564.28</v>
      </c>
      <c r="N312">
        <v>500</v>
      </c>
      <c r="O312">
        <v>1316.42</v>
      </c>
      <c r="P312">
        <v>576.29999999999995</v>
      </c>
      <c r="Q312">
        <v>2300</v>
      </c>
      <c r="R312">
        <v>1995.66</v>
      </c>
      <c r="S312">
        <v>9219.51</v>
      </c>
      <c r="T312">
        <v>0</v>
      </c>
      <c r="U312">
        <v>0</v>
      </c>
      <c r="V312">
        <v>0</v>
      </c>
      <c r="W312">
        <v>0</v>
      </c>
      <c r="X312">
        <v>-400</v>
      </c>
      <c r="Y312">
        <v>0</v>
      </c>
      <c r="Z312">
        <v>0</v>
      </c>
      <c r="AA312">
        <v>1216.8599999999999</v>
      </c>
      <c r="AB312">
        <v>0</v>
      </c>
      <c r="AC312">
        <v>2579.35</v>
      </c>
      <c r="AD312">
        <v>680</v>
      </c>
      <c r="AE312">
        <v>5547.65</v>
      </c>
      <c r="AF312">
        <v>2387.4899999999998</v>
      </c>
      <c r="AG312">
        <v>4894.51</v>
      </c>
      <c r="AH312">
        <v>0</v>
      </c>
      <c r="AI312">
        <v>0</v>
      </c>
      <c r="AJ312">
        <v>0</v>
      </c>
      <c r="AK312">
        <v>0</v>
      </c>
      <c r="AL312">
        <v>0</v>
      </c>
      <c r="AM312">
        <v>100</v>
      </c>
      <c r="AN312">
        <v>200</v>
      </c>
      <c r="AO312">
        <v>-2000</v>
      </c>
      <c r="AP312">
        <v>0</v>
      </c>
      <c r="AQ312">
        <v>971.75</v>
      </c>
      <c r="AR312">
        <v>0</v>
      </c>
      <c r="AS312">
        <v>0</v>
      </c>
      <c r="AT312">
        <v>0</v>
      </c>
      <c r="AU312">
        <v>0</v>
      </c>
      <c r="AV312">
        <v>0</v>
      </c>
    </row>
    <row r="313" spans="1:48" x14ac:dyDescent="0.45">
      <c r="A313" t="s">
        <v>10</v>
      </c>
      <c r="B313">
        <v>1</v>
      </c>
      <c r="C313">
        <v>6400</v>
      </c>
      <c r="D313">
        <v>5</v>
      </c>
      <c r="E313" t="s">
        <v>314</v>
      </c>
      <c r="G313">
        <v>0</v>
      </c>
      <c r="H313">
        <v>0</v>
      </c>
      <c r="I313">
        <v>0</v>
      </c>
      <c r="J313">
        <v>0</v>
      </c>
      <c r="K313">
        <v>0</v>
      </c>
      <c r="L313">
        <v>1596.69</v>
      </c>
      <c r="M313">
        <v>440.24</v>
      </c>
      <c r="N313">
        <v>1207.6500000000001</v>
      </c>
      <c r="O313">
        <v>4003.09</v>
      </c>
      <c r="P313">
        <v>1294.74</v>
      </c>
      <c r="Q313">
        <v>2560.7800000000002</v>
      </c>
      <c r="R313">
        <v>4299.17</v>
      </c>
      <c r="S313">
        <v>4802.18</v>
      </c>
      <c r="T313">
        <v>0</v>
      </c>
      <c r="U313">
        <v>0</v>
      </c>
      <c r="V313">
        <v>-283.05</v>
      </c>
      <c r="W313">
        <v>0</v>
      </c>
      <c r="X313">
        <v>0</v>
      </c>
      <c r="Y313">
        <v>0</v>
      </c>
      <c r="Z313">
        <v>0</v>
      </c>
      <c r="AA313">
        <v>2258.5500000000002</v>
      </c>
      <c r="AB313">
        <v>712.46</v>
      </c>
      <c r="AC313">
        <v>1650</v>
      </c>
      <c r="AD313">
        <v>3790</v>
      </c>
      <c r="AE313">
        <v>6920.96</v>
      </c>
      <c r="AF313">
        <v>4394.49</v>
      </c>
      <c r="AG313">
        <v>10384.209999999999</v>
      </c>
      <c r="AH313">
        <v>0</v>
      </c>
      <c r="AI313">
        <v>0</v>
      </c>
      <c r="AJ313">
        <v>0</v>
      </c>
      <c r="AK313">
        <v>0</v>
      </c>
      <c r="AL313">
        <v>0</v>
      </c>
      <c r="AM313">
        <v>0</v>
      </c>
      <c r="AN313">
        <v>2000</v>
      </c>
      <c r="AO313">
        <v>1500</v>
      </c>
      <c r="AP313">
        <v>1113.46</v>
      </c>
      <c r="AQ313">
        <v>0</v>
      </c>
      <c r="AR313">
        <v>0</v>
      </c>
      <c r="AS313">
        <v>0</v>
      </c>
      <c r="AT313">
        <v>0</v>
      </c>
      <c r="AU313">
        <v>0</v>
      </c>
      <c r="AV313">
        <v>0</v>
      </c>
    </row>
    <row r="314" spans="1:48" x14ac:dyDescent="0.45">
      <c r="A314" t="s">
        <v>10</v>
      </c>
      <c r="B314">
        <v>1</v>
      </c>
      <c r="C314">
        <v>6452</v>
      </c>
      <c r="D314">
        <v>1</v>
      </c>
      <c r="E314" t="s">
        <v>150</v>
      </c>
      <c r="G314">
        <v>0</v>
      </c>
      <c r="H314">
        <v>0</v>
      </c>
      <c r="I314">
        <v>0</v>
      </c>
      <c r="J314">
        <v>0</v>
      </c>
      <c r="K314">
        <v>0</v>
      </c>
      <c r="L314">
        <v>0</v>
      </c>
      <c r="M314">
        <v>0</v>
      </c>
      <c r="N314">
        <v>0</v>
      </c>
      <c r="O314">
        <v>0</v>
      </c>
      <c r="P314">
        <v>0</v>
      </c>
      <c r="Q314">
        <v>0</v>
      </c>
      <c r="R314">
        <v>0</v>
      </c>
      <c r="S314">
        <v>0</v>
      </c>
      <c r="T314">
        <v>0</v>
      </c>
      <c r="U314">
        <v>0</v>
      </c>
      <c r="V314">
        <v>0</v>
      </c>
      <c r="W314">
        <v>0</v>
      </c>
      <c r="X314">
        <v>0</v>
      </c>
      <c r="Y314">
        <v>0</v>
      </c>
      <c r="Z314">
        <v>0</v>
      </c>
      <c r="AA314">
        <v>0</v>
      </c>
      <c r="AB314">
        <v>0</v>
      </c>
      <c r="AC314">
        <v>0</v>
      </c>
      <c r="AD314">
        <v>0</v>
      </c>
      <c r="AE314">
        <v>0</v>
      </c>
      <c r="AF314">
        <v>0</v>
      </c>
      <c r="AG314">
        <v>0</v>
      </c>
      <c r="AH314">
        <v>0</v>
      </c>
      <c r="AI314">
        <v>0</v>
      </c>
      <c r="AJ314">
        <v>0</v>
      </c>
      <c r="AK314">
        <v>0</v>
      </c>
      <c r="AL314">
        <v>0</v>
      </c>
      <c r="AM314">
        <v>0</v>
      </c>
      <c r="AN314">
        <v>0</v>
      </c>
      <c r="AO314">
        <v>0</v>
      </c>
      <c r="AP314">
        <v>0</v>
      </c>
      <c r="AQ314">
        <v>0</v>
      </c>
      <c r="AR314">
        <v>0</v>
      </c>
      <c r="AS314">
        <v>0</v>
      </c>
      <c r="AT314">
        <v>0</v>
      </c>
      <c r="AU314">
        <v>0</v>
      </c>
      <c r="AV314">
        <v>0</v>
      </c>
    </row>
    <row r="315" spans="1:48" x14ac:dyDescent="0.45">
      <c r="A315" t="s">
        <v>10</v>
      </c>
      <c r="B315">
        <v>1</v>
      </c>
      <c r="C315">
        <v>6500</v>
      </c>
      <c r="D315">
        <v>5</v>
      </c>
      <c r="E315" t="s">
        <v>315</v>
      </c>
      <c r="G315">
        <v>0</v>
      </c>
      <c r="H315">
        <v>123.57</v>
      </c>
      <c r="I315">
        <v>0</v>
      </c>
      <c r="J315">
        <v>0</v>
      </c>
      <c r="K315">
        <v>1294.69</v>
      </c>
      <c r="L315">
        <v>2125.9299999999998</v>
      </c>
      <c r="M315">
        <v>0</v>
      </c>
      <c r="N315">
        <v>244.13</v>
      </c>
      <c r="O315">
        <v>300</v>
      </c>
      <c r="P315">
        <v>203.44</v>
      </c>
      <c r="Q315">
        <v>5366.93</v>
      </c>
      <c r="R315">
        <v>656.05</v>
      </c>
      <c r="S315">
        <v>3300</v>
      </c>
      <c r="T315">
        <v>0</v>
      </c>
      <c r="U315">
        <v>0</v>
      </c>
      <c r="V315">
        <v>0</v>
      </c>
      <c r="W315">
        <v>0</v>
      </c>
      <c r="X315">
        <v>0</v>
      </c>
      <c r="Y315">
        <v>0</v>
      </c>
      <c r="Z315">
        <v>0</v>
      </c>
      <c r="AA315">
        <v>7000</v>
      </c>
      <c r="AB315">
        <v>0</v>
      </c>
      <c r="AC315">
        <v>707.72</v>
      </c>
      <c r="AD315">
        <v>0</v>
      </c>
      <c r="AE315">
        <v>1000</v>
      </c>
      <c r="AF315">
        <v>7693.42</v>
      </c>
      <c r="AG315">
        <v>5573.54</v>
      </c>
      <c r="AH315">
        <v>0</v>
      </c>
      <c r="AI315">
        <v>0</v>
      </c>
      <c r="AJ315">
        <v>0</v>
      </c>
      <c r="AK315">
        <v>0</v>
      </c>
      <c r="AL315">
        <v>7500</v>
      </c>
      <c r="AM315">
        <v>0</v>
      </c>
      <c r="AN315">
        <v>-3329.19</v>
      </c>
      <c r="AO315">
        <v>1082.57</v>
      </c>
      <c r="AP315">
        <v>139.09</v>
      </c>
      <c r="AQ315">
        <v>0</v>
      </c>
      <c r="AR315">
        <v>0</v>
      </c>
      <c r="AS315">
        <v>0</v>
      </c>
      <c r="AT315">
        <v>0</v>
      </c>
      <c r="AU315">
        <v>0</v>
      </c>
      <c r="AV315">
        <v>0</v>
      </c>
    </row>
    <row r="316" spans="1:48" x14ac:dyDescent="0.45">
      <c r="A316" t="s">
        <v>10</v>
      </c>
      <c r="B316">
        <v>1</v>
      </c>
      <c r="C316">
        <v>6505</v>
      </c>
      <c r="D316">
        <v>5</v>
      </c>
      <c r="E316" t="s">
        <v>316</v>
      </c>
      <c r="G316">
        <v>0</v>
      </c>
      <c r="H316">
        <v>0</v>
      </c>
      <c r="I316">
        <v>190</v>
      </c>
      <c r="J316">
        <v>0</v>
      </c>
      <c r="K316">
        <v>972.56</v>
      </c>
      <c r="L316">
        <v>86.37</v>
      </c>
      <c r="M316">
        <v>488.84</v>
      </c>
      <c r="N316">
        <v>60.49</v>
      </c>
      <c r="O316">
        <v>0</v>
      </c>
      <c r="P316">
        <v>452.09</v>
      </c>
      <c r="Q316">
        <v>1230.05</v>
      </c>
      <c r="R316">
        <v>0</v>
      </c>
      <c r="S316">
        <v>-153.84</v>
      </c>
      <c r="T316">
        <v>0</v>
      </c>
      <c r="U316">
        <v>0</v>
      </c>
      <c r="V316">
        <v>0</v>
      </c>
      <c r="W316">
        <v>0</v>
      </c>
      <c r="X316">
        <v>200</v>
      </c>
      <c r="Y316">
        <v>0</v>
      </c>
      <c r="Z316">
        <v>494.89</v>
      </c>
      <c r="AA316">
        <v>0</v>
      </c>
      <c r="AB316">
        <v>0</v>
      </c>
      <c r="AC316">
        <v>0</v>
      </c>
      <c r="AD316">
        <v>969.5</v>
      </c>
      <c r="AE316">
        <v>448.96</v>
      </c>
      <c r="AF316">
        <v>133.01</v>
      </c>
      <c r="AG316">
        <v>452.74</v>
      </c>
      <c r="AH316">
        <v>0</v>
      </c>
      <c r="AI316">
        <v>0</v>
      </c>
      <c r="AJ316">
        <v>0</v>
      </c>
      <c r="AK316">
        <v>0</v>
      </c>
      <c r="AL316">
        <v>0</v>
      </c>
      <c r="AM316">
        <v>0</v>
      </c>
      <c r="AN316">
        <v>21.33</v>
      </c>
      <c r="AO316">
        <v>0</v>
      </c>
      <c r="AP316">
        <v>0</v>
      </c>
      <c r="AQ316">
        <v>0</v>
      </c>
      <c r="AR316">
        <v>0</v>
      </c>
      <c r="AS316">
        <v>0</v>
      </c>
      <c r="AT316">
        <v>0</v>
      </c>
      <c r="AU316">
        <v>0</v>
      </c>
      <c r="AV316">
        <v>0</v>
      </c>
    </row>
    <row r="317" spans="1:48" x14ac:dyDescent="0.45">
      <c r="A317" t="s">
        <v>10</v>
      </c>
      <c r="B317">
        <v>1</v>
      </c>
      <c r="C317">
        <v>6510</v>
      </c>
      <c r="D317">
        <v>5</v>
      </c>
      <c r="E317" t="s">
        <v>317</v>
      </c>
      <c r="G317">
        <v>0</v>
      </c>
      <c r="H317">
        <v>0</v>
      </c>
      <c r="I317">
        <v>0</v>
      </c>
      <c r="J317">
        <v>0</v>
      </c>
      <c r="K317">
        <v>0</v>
      </c>
      <c r="L317">
        <v>0</v>
      </c>
      <c r="M317">
        <v>0</v>
      </c>
      <c r="N317">
        <v>0</v>
      </c>
      <c r="O317">
        <v>0</v>
      </c>
      <c r="P317">
        <v>0</v>
      </c>
      <c r="Q317">
        <v>0</v>
      </c>
      <c r="R317">
        <v>0</v>
      </c>
      <c r="S317">
        <v>0</v>
      </c>
      <c r="T317">
        <v>0</v>
      </c>
      <c r="U317">
        <v>0</v>
      </c>
      <c r="V317">
        <v>0</v>
      </c>
      <c r="W317">
        <v>0</v>
      </c>
      <c r="X317">
        <v>0</v>
      </c>
      <c r="Y317">
        <v>0</v>
      </c>
      <c r="Z317">
        <v>287.37</v>
      </c>
      <c r="AA317">
        <v>0</v>
      </c>
      <c r="AB317">
        <v>0</v>
      </c>
      <c r="AC317">
        <v>0</v>
      </c>
      <c r="AD317">
        <v>4491.53</v>
      </c>
      <c r="AE317">
        <v>144</v>
      </c>
      <c r="AF317">
        <v>96</v>
      </c>
      <c r="AG317">
        <v>34218</v>
      </c>
      <c r="AH317">
        <v>0</v>
      </c>
      <c r="AI317">
        <v>0</v>
      </c>
      <c r="AJ317">
        <v>0</v>
      </c>
      <c r="AK317">
        <v>0</v>
      </c>
      <c r="AL317">
        <v>0</v>
      </c>
      <c r="AM317">
        <v>2931.68</v>
      </c>
      <c r="AN317">
        <v>433</v>
      </c>
      <c r="AO317">
        <v>387.91</v>
      </c>
      <c r="AP317">
        <v>2203.23</v>
      </c>
      <c r="AQ317">
        <v>0</v>
      </c>
      <c r="AR317">
        <v>0</v>
      </c>
      <c r="AS317">
        <v>0</v>
      </c>
      <c r="AT317">
        <v>0</v>
      </c>
      <c r="AU317">
        <v>0</v>
      </c>
      <c r="AV317">
        <v>0</v>
      </c>
    </row>
    <row r="318" spans="1:48" x14ac:dyDescent="0.45">
      <c r="A318" t="s">
        <v>10</v>
      </c>
      <c r="B318">
        <v>1</v>
      </c>
      <c r="C318">
        <v>6520</v>
      </c>
      <c r="D318">
        <v>5</v>
      </c>
      <c r="E318" t="s">
        <v>318</v>
      </c>
      <c r="G318">
        <v>0</v>
      </c>
      <c r="H318">
        <v>0</v>
      </c>
      <c r="I318">
        <v>0</v>
      </c>
      <c r="J318">
        <v>0</v>
      </c>
      <c r="K318">
        <v>0</v>
      </c>
      <c r="L318">
        <v>0</v>
      </c>
      <c r="M318">
        <v>0</v>
      </c>
      <c r="N318">
        <v>0</v>
      </c>
      <c r="O318">
        <v>0</v>
      </c>
      <c r="P318">
        <v>0</v>
      </c>
      <c r="Q318">
        <v>0</v>
      </c>
      <c r="R318">
        <v>0</v>
      </c>
      <c r="S318">
        <v>0</v>
      </c>
      <c r="T318">
        <v>0</v>
      </c>
      <c r="U318">
        <v>0</v>
      </c>
      <c r="V318">
        <v>0</v>
      </c>
      <c r="W318">
        <v>0</v>
      </c>
      <c r="X318">
        <v>0</v>
      </c>
      <c r="Y318">
        <v>0</v>
      </c>
      <c r="Z318">
        <v>0</v>
      </c>
      <c r="AA318">
        <v>0</v>
      </c>
      <c r="AB318">
        <v>0</v>
      </c>
      <c r="AC318">
        <v>0</v>
      </c>
      <c r="AD318">
        <v>0</v>
      </c>
      <c r="AE318">
        <v>0</v>
      </c>
      <c r="AF318">
        <v>0</v>
      </c>
      <c r="AG318">
        <v>0</v>
      </c>
      <c r="AH318">
        <v>0</v>
      </c>
      <c r="AI318">
        <v>0</v>
      </c>
      <c r="AJ318">
        <v>0</v>
      </c>
      <c r="AK318">
        <v>0</v>
      </c>
      <c r="AL318">
        <v>0</v>
      </c>
      <c r="AM318">
        <v>0</v>
      </c>
      <c r="AN318">
        <v>0</v>
      </c>
      <c r="AO318">
        <v>0</v>
      </c>
      <c r="AP318">
        <v>0</v>
      </c>
      <c r="AQ318">
        <v>0</v>
      </c>
      <c r="AR318">
        <v>0</v>
      </c>
      <c r="AS318">
        <v>0</v>
      </c>
      <c r="AT318">
        <v>0</v>
      </c>
      <c r="AU318">
        <v>0</v>
      </c>
      <c r="AV318">
        <v>0</v>
      </c>
    </row>
    <row r="319" spans="1:48" x14ac:dyDescent="0.45">
      <c r="A319" t="s">
        <v>10</v>
      </c>
      <c r="B319">
        <v>1</v>
      </c>
      <c r="C319">
        <v>6600</v>
      </c>
      <c r="D319">
        <v>5</v>
      </c>
      <c r="E319" t="s">
        <v>319</v>
      </c>
      <c r="G319">
        <v>0</v>
      </c>
      <c r="H319">
        <v>0</v>
      </c>
      <c r="I319">
        <v>0</v>
      </c>
      <c r="J319">
        <v>0</v>
      </c>
      <c r="K319">
        <v>0</v>
      </c>
      <c r="L319">
        <v>0</v>
      </c>
      <c r="M319">
        <v>0</v>
      </c>
      <c r="N319">
        <v>0</v>
      </c>
      <c r="O319">
        <v>0</v>
      </c>
      <c r="P319">
        <v>0</v>
      </c>
      <c r="Q319">
        <v>0</v>
      </c>
      <c r="R319">
        <v>0</v>
      </c>
      <c r="S319">
        <v>0</v>
      </c>
      <c r="T319">
        <v>0</v>
      </c>
      <c r="U319">
        <v>0</v>
      </c>
      <c r="V319">
        <v>0</v>
      </c>
      <c r="W319">
        <v>0</v>
      </c>
      <c r="X319">
        <v>0</v>
      </c>
      <c r="Y319">
        <v>0</v>
      </c>
      <c r="Z319">
        <v>1004.16</v>
      </c>
      <c r="AA319">
        <v>5327.3</v>
      </c>
      <c r="AB319">
        <v>0</v>
      </c>
      <c r="AC319">
        <v>0</v>
      </c>
      <c r="AD319">
        <v>0</v>
      </c>
      <c r="AE319">
        <v>0</v>
      </c>
      <c r="AF319">
        <v>0</v>
      </c>
      <c r="AG319">
        <v>1076.9000000000001</v>
      </c>
      <c r="AH319">
        <v>0</v>
      </c>
      <c r="AI319">
        <v>0</v>
      </c>
      <c r="AJ319">
        <v>0</v>
      </c>
      <c r="AK319">
        <v>1676.7</v>
      </c>
      <c r="AL319">
        <v>110.38</v>
      </c>
      <c r="AM319">
        <v>848.99</v>
      </c>
      <c r="AN319">
        <v>548.58000000000004</v>
      </c>
      <c r="AO319">
        <v>838.53</v>
      </c>
      <c r="AP319">
        <v>0</v>
      </c>
      <c r="AQ319">
        <v>0</v>
      </c>
      <c r="AR319">
        <v>0</v>
      </c>
      <c r="AS319">
        <v>0</v>
      </c>
      <c r="AT319">
        <v>0</v>
      </c>
      <c r="AU319">
        <v>0</v>
      </c>
      <c r="AV319">
        <v>0</v>
      </c>
    </row>
    <row r="320" spans="1:48" x14ac:dyDescent="0.45">
      <c r="A320" t="s">
        <v>10</v>
      </c>
      <c r="B320">
        <v>1</v>
      </c>
      <c r="C320">
        <v>6605</v>
      </c>
      <c r="D320">
        <v>5</v>
      </c>
      <c r="E320" t="s">
        <v>320</v>
      </c>
      <c r="G320">
        <v>0</v>
      </c>
      <c r="H320">
        <v>0</v>
      </c>
      <c r="I320">
        <v>0</v>
      </c>
      <c r="J320">
        <v>0</v>
      </c>
      <c r="K320">
        <v>0</v>
      </c>
      <c r="L320">
        <v>0</v>
      </c>
      <c r="M320">
        <v>0</v>
      </c>
      <c r="N320">
        <v>0</v>
      </c>
      <c r="O320">
        <v>0</v>
      </c>
      <c r="P320">
        <v>0</v>
      </c>
      <c r="Q320">
        <v>0</v>
      </c>
      <c r="R320">
        <v>0</v>
      </c>
      <c r="S320">
        <v>0</v>
      </c>
      <c r="T320">
        <v>0</v>
      </c>
      <c r="U320">
        <v>0</v>
      </c>
      <c r="V320">
        <v>0</v>
      </c>
      <c r="W320">
        <v>0</v>
      </c>
      <c r="X320">
        <v>0</v>
      </c>
      <c r="Y320">
        <v>0</v>
      </c>
      <c r="Z320">
        <v>0</v>
      </c>
      <c r="AA320">
        <v>0</v>
      </c>
      <c r="AB320">
        <v>0</v>
      </c>
      <c r="AC320">
        <v>0</v>
      </c>
      <c r="AD320">
        <v>0</v>
      </c>
      <c r="AE320">
        <v>0</v>
      </c>
      <c r="AF320">
        <v>0</v>
      </c>
      <c r="AG320">
        <v>0</v>
      </c>
      <c r="AH320">
        <v>0</v>
      </c>
      <c r="AI320">
        <v>0</v>
      </c>
      <c r="AJ320">
        <v>0</v>
      </c>
      <c r="AK320">
        <v>0</v>
      </c>
      <c r="AL320">
        <v>0</v>
      </c>
      <c r="AM320">
        <v>0</v>
      </c>
      <c r="AN320">
        <v>0</v>
      </c>
      <c r="AO320">
        <v>0</v>
      </c>
      <c r="AP320">
        <v>0</v>
      </c>
      <c r="AQ320">
        <v>0</v>
      </c>
      <c r="AR320">
        <v>0</v>
      </c>
      <c r="AS320">
        <v>0</v>
      </c>
      <c r="AT320">
        <v>0</v>
      </c>
      <c r="AU320">
        <v>0</v>
      </c>
      <c r="AV320">
        <v>0</v>
      </c>
    </row>
    <row r="321" spans="1:48" x14ac:dyDescent="0.45">
      <c r="A321" t="s">
        <v>10</v>
      </c>
      <c r="B321">
        <v>1</v>
      </c>
      <c r="C321">
        <v>6650</v>
      </c>
      <c r="D321">
        <v>5</v>
      </c>
      <c r="E321" t="s">
        <v>321</v>
      </c>
      <c r="G321">
        <v>0</v>
      </c>
      <c r="H321">
        <v>0</v>
      </c>
      <c r="I321">
        <v>0</v>
      </c>
      <c r="J321">
        <v>0</v>
      </c>
      <c r="K321">
        <v>0</v>
      </c>
      <c r="L321">
        <v>0</v>
      </c>
      <c r="M321">
        <v>0</v>
      </c>
      <c r="N321">
        <v>0</v>
      </c>
      <c r="O321">
        <v>0</v>
      </c>
      <c r="P321">
        <v>0</v>
      </c>
      <c r="Q321">
        <v>0</v>
      </c>
      <c r="R321">
        <v>0</v>
      </c>
      <c r="S321">
        <v>0</v>
      </c>
      <c r="T321">
        <v>0</v>
      </c>
      <c r="U321">
        <v>0</v>
      </c>
      <c r="V321">
        <v>0</v>
      </c>
      <c r="W321">
        <v>0</v>
      </c>
      <c r="X321">
        <v>0</v>
      </c>
      <c r="Y321">
        <v>0</v>
      </c>
      <c r="Z321">
        <v>0</v>
      </c>
      <c r="AA321">
        <v>0</v>
      </c>
      <c r="AB321">
        <v>0</v>
      </c>
      <c r="AC321">
        <v>0</v>
      </c>
      <c r="AD321">
        <v>0</v>
      </c>
      <c r="AE321">
        <v>0</v>
      </c>
      <c r="AF321">
        <v>0</v>
      </c>
      <c r="AG321">
        <v>0</v>
      </c>
      <c r="AH321">
        <v>0</v>
      </c>
      <c r="AI321">
        <v>0</v>
      </c>
      <c r="AJ321">
        <v>0</v>
      </c>
      <c r="AK321">
        <v>0</v>
      </c>
      <c r="AL321">
        <v>0</v>
      </c>
      <c r="AM321">
        <v>0</v>
      </c>
      <c r="AN321">
        <v>0</v>
      </c>
      <c r="AO321">
        <v>0</v>
      </c>
      <c r="AP321">
        <v>0</v>
      </c>
      <c r="AQ321">
        <v>0</v>
      </c>
      <c r="AR321">
        <v>0</v>
      </c>
      <c r="AS321">
        <v>0</v>
      </c>
      <c r="AT321">
        <v>0</v>
      </c>
      <c r="AU321">
        <v>0</v>
      </c>
      <c r="AV321">
        <v>0</v>
      </c>
    </row>
    <row r="322" spans="1:48" x14ac:dyDescent="0.45">
      <c r="A322" t="s">
        <v>10</v>
      </c>
      <c r="B322">
        <v>1</v>
      </c>
      <c r="C322">
        <v>6700</v>
      </c>
      <c r="D322">
        <v>5</v>
      </c>
      <c r="E322" t="s">
        <v>322</v>
      </c>
      <c r="G322">
        <v>0</v>
      </c>
      <c r="H322">
        <v>1073.49</v>
      </c>
      <c r="I322">
        <v>1177.7</v>
      </c>
      <c r="J322">
        <v>1491.11</v>
      </c>
      <c r="K322">
        <v>6313.1</v>
      </c>
      <c r="L322">
        <v>4130.2700000000004</v>
      </c>
      <c r="M322">
        <v>2297.67</v>
      </c>
      <c r="N322">
        <v>4057.81</v>
      </c>
      <c r="O322">
        <v>2160.19</v>
      </c>
      <c r="P322">
        <v>1215.3</v>
      </c>
      <c r="Q322">
        <v>3445.83</v>
      </c>
      <c r="R322">
        <v>6914.76</v>
      </c>
      <c r="S322">
        <v>8921.75</v>
      </c>
      <c r="T322">
        <v>0</v>
      </c>
      <c r="U322">
        <v>0</v>
      </c>
      <c r="V322">
        <v>42.81</v>
      </c>
      <c r="W322">
        <v>1437.93</v>
      </c>
      <c r="X322">
        <v>3653.36</v>
      </c>
      <c r="Y322">
        <v>2644.95</v>
      </c>
      <c r="Z322">
        <v>3240.93</v>
      </c>
      <c r="AA322">
        <v>2536.1</v>
      </c>
      <c r="AB322">
        <v>157.38</v>
      </c>
      <c r="AC322">
        <v>5191.3599999999997</v>
      </c>
      <c r="AD322">
        <v>3204.17</v>
      </c>
      <c r="AE322">
        <v>4988.58</v>
      </c>
      <c r="AF322">
        <v>3264.2</v>
      </c>
      <c r="AG322">
        <v>26697.26</v>
      </c>
      <c r="AH322">
        <v>0</v>
      </c>
      <c r="AI322">
        <v>0</v>
      </c>
      <c r="AJ322">
        <v>2394.35</v>
      </c>
      <c r="AK322">
        <v>276.7</v>
      </c>
      <c r="AL322">
        <v>5265.54</v>
      </c>
      <c r="AM322">
        <v>6630</v>
      </c>
      <c r="AN322">
        <v>4839.41</v>
      </c>
      <c r="AO322">
        <v>5797.65</v>
      </c>
      <c r="AP322">
        <v>-225.95</v>
      </c>
      <c r="AQ322">
        <v>471.93</v>
      </c>
      <c r="AR322">
        <v>0</v>
      </c>
      <c r="AS322">
        <v>0</v>
      </c>
      <c r="AT322">
        <v>0</v>
      </c>
      <c r="AU322">
        <v>0</v>
      </c>
      <c r="AV322">
        <v>0</v>
      </c>
    </row>
    <row r="323" spans="1:48" x14ac:dyDescent="0.45">
      <c r="A323" t="s">
        <v>10</v>
      </c>
      <c r="B323">
        <v>1</v>
      </c>
      <c r="C323">
        <v>6800</v>
      </c>
      <c r="D323">
        <v>5</v>
      </c>
      <c r="E323" t="s">
        <v>323</v>
      </c>
      <c r="G323">
        <v>0</v>
      </c>
      <c r="H323">
        <v>0</v>
      </c>
      <c r="I323">
        <v>0</v>
      </c>
      <c r="J323">
        <v>0</v>
      </c>
      <c r="K323">
        <v>0</v>
      </c>
      <c r="L323">
        <v>0</v>
      </c>
      <c r="M323">
        <v>0</v>
      </c>
      <c r="N323">
        <v>0</v>
      </c>
      <c r="O323">
        <v>0</v>
      </c>
      <c r="P323">
        <v>0</v>
      </c>
      <c r="Q323">
        <v>0</v>
      </c>
      <c r="R323">
        <v>0</v>
      </c>
      <c r="S323">
        <v>0</v>
      </c>
      <c r="T323">
        <v>0</v>
      </c>
      <c r="U323">
        <v>0</v>
      </c>
      <c r="V323">
        <v>0</v>
      </c>
      <c r="W323">
        <v>0</v>
      </c>
      <c r="X323">
        <v>0</v>
      </c>
      <c r="Y323">
        <v>0</v>
      </c>
      <c r="Z323">
        <v>0</v>
      </c>
      <c r="AA323">
        <v>0</v>
      </c>
      <c r="AB323">
        <v>0</v>
      </c>
      <c r="AC323">
        <v>0</v>
      </c>
      <c r="AD323">
        <v>0</v>
      </c>
      <c r="AE323">
        <v>0</v>
      </c>
      <c r="AF323">
        <v>0</v>
      </c>
      <c r="AG323">
        <v>0</v>
      </c>
      <c r="AH323">
        <v>0</v>
      </c>
      <c r="AI323">
        <v>0</v>
      </c>
      <c r="AJ323">
        <v>0</v>
      </c>
      <c r="AK323">
        <v>0</v>
      </c>
      <c r="AL323">
        <v>0</v>
      </c>
      <c r="AM323">
        <v>0</v>
      </c>
      <c r="AN323">
        <v>0</v>
      </c>
      <c r="AO323">
        <v>0</v>
      </c>
      <c r="AP323">
        <v>0</v>
      </c>
      <c r="AQ323">
        <v>0</v>
      </c>
      <c r="AR323">
        <v>0</v>
      </c>
      <c r="AS323">
        <v>0</v>
      </c>
      <c r="AT323">
        <v>0</v>
      </c>
      <c r="AU323">
        <v>0</v>
      </c>
      <c r="AV323">
        <v>0</v>
      </c>
    </row>
    <row r="324" spans="1:48" x14ac:dyDescent="0.45">
      <c r="A324" t="s">
        <v>10</v>
      </c>
      <c r="B324">
        <v>1</v>
      </c>
      <c r="C324">
        <v>6900</v>
      </c>
      <c r="D324">
        <v>5</v>
      </c>
      <c r="E324" t="s">
        <v>324</v>
      </c>
      <c r="G324">
        <v>0</v>
      </c>
      <c r="H324">
        <v>0</v>
      </c>
      <c r="I324">
        <v>0</v>
      </c>
      <c r="J324">
        <v>0</v>
      </c>
      <c r="K324">
        <v>0</v>
      </c>
      <c r="L324">
        <v>0</v>
      </c>
      <c r="M324">
        <v>0</v>
      </c>
      <c r="N324">
        <v>0</v>
      </c>
      <c r="O324">
        <v>0</v>
      </c>
      <c r="P324">
        <v>0</v>
      </c>
      <c r="Q324">
        <v>0</v>
      </c>
      <c r="R324">
        <v>0</v>
      </c>
      <c r="S324">
        <v>0</v>
      </c>
      <c r="T324">
        <v>0</v>
      </c>
      <c r="U324">
        <v>0</v>
      </c>
      <c r="V324">
        <v>0</v>
      </c>
      <c r="W324">
        <v>0</v>
      </c>
      <c r="X324">
        <v>0</v>
      </c>
      <c r="Y324">
        <v>0</v>
      </c>
      <c r="Z324">
        <v>0</v>
      </c>
      <c r="AA324">
        <v>0</v>
      </c>
      <c r="AB324">
        <v>0</v>
      </c>
      <c r="AC324">
        <v>0</v>
      </c>
      <c r="AD324">
        <v>0</v>
      </c>
      <c r="AE324">
        <v>0</v>
      </c>
      <c r="AF324">
        <v>0</v>
      </c>
      <c r="AG324">
        <v>0</v>
      </c>
      <c r="AH324">
        <v>0</v>
      </c>
      <c r="AI324">
        <v>0</v>
      </c>
      <c r="AJ324">
        <v>0</v>
      </c>
      <c r="AK324">
        <v>0</v>
      </c>
      <c r="AL324">
        <v>0</v>
      </c>
      <c r="AM324">
        <v>0</v>
      </c>
      <c r="AN324">
        <v>0</v>
      </c>
      <c r="AO324">
        <v>0</v>
      </c>
      <c r="AP324">
        <v>0</v>
      </c>
      <c r="AQ324">
        <v>0</v>
      </c>
      <c r="AR324">
        <v>0</v>
      </c>
      <c r="AS324">
        <v>0</v>
      </c>
      <c r="AT324">
        <v>0</v>
      </c>
      <c r="AU324">
        <v>0</v>
      </c>
      <c r="AV324">
        <v>0</v>
      </c>
    </row>
    <row r="325" spans="1:48" x14ac:dyDescent="0.45">
      <c r="A325" t="s">
        <v>10</v>
      </c>
      <c r="B325">
        <v>1</v>
      </c>
      <c r="C325">
        <v>6905</v>
      </c>
      <c r="D325">
        <v>5</v>
      </c>
      <c r="E325" t="s">
        <v>325</v>
      </c>
      <c r="G325">
        <v>0</v>
      </c>
      <c r="H325">
        <v>0</v>
      </c>
      <c r="I325">
        <v>0</v>
      </c>
      <c r="J325">
        <v>0</v>
      </c>
      <c r="K325">
        <v>0</v>
      </c>
      <c r="L325">
        <v>0</v>
      </c>
      <c r="M325">
        <v>0</v>
      </c>
      <c r="N325">
        <v>0</v>
      </c>
      <c r="O325">
        <v>0</v>
      </c>
      <c r="P325">
        <v>0</v>
      </c>
      <c r="Q325">
        <v>0</v>
      </c>
      <c r="R325">
        <v>0</v>
      </c>
      <c r="S325">
        <v>0</v>
      </c>
      <c r="T325">
        <v>0</v>
      </c>
      <c r="U325">
        <v>0</v>
      </c>
      <c r="V325">
        <v>0</v>
      </c>
      <c r="W325">
        <v>0</v>
      </c>
      <c r="X325">
        <v>0</v>
      </c>
      <c r="Y325">
        <v>0</v>
      </c>
      <c r="Z325">
        <v>0</v>
      </c>
      <c r="AA325">
        <v>0</v>
      </c>
      <c r="AB325">
        <v>0</v>
      </c>
      <c r="AC325">
        <v>0</v>
      </c>
      <c r="AD325">
        <v>0</v>
      </c>
      <c r="AE325">
        <v>0</v>
      </c>
      <c r="AF325">
        <v>0</v>
      </c>
      <c r="AG325">
        <v>0</v>
      </c>
      <c r="AH325">
        <v>0</v>
      </c>
      <c r="AI325">
        <v>0</v>
      </c>
      <c r="AJ325">
        <v>0</v>
      </c>
      <c r="AK325">
        <v>0</v>
      </c>
      <c r="AL325">
        <v>0</v>
      </c>
      <c r="AM325">
        <v>0</v>
      </c>
      <c r="AN325">
        <v>0</v>
      </c>
      <c r="AO325">
        <v>0</v>
      </c>
      <c r="AP325">
        <v>0</v>
      </c>
      <c r="AQ325">
        <v>0</v>
      </c>
      <c r="AR325">
        <v>0</v>
      </c>
      <c r="AS325">
        <v>0</v>
      </c>
      <c r="AT325">
        <v>0</v>
      </c>
      <c r="AU325">
        <v>0</v>
      </c>
      <c r="AV325">
        <v>0</v>
      </c>
    </row>
    <row r="326" spans="1:48" x14ac:dyDescent="0.45">
      <c r="A326" t="s">
        <v>10</v>
      </c>
      <c r="B326">
        <v>1</v>
      </c>
      <c r="C326">
        <v>6910</v>
      </c>
      <c r="D326">
        <v>5</v>
      </c>
      <c r="E326" t="s">
        <v>326</v>
      </c>
      <c r="G326">
        <v>0</v>
      </c>
      <c r="H326">
        <v>0</v>
      </c>
      <c r="I326">
        <v>0</v>
      </c>
      <c r="J326">
        <v>0</v>
      </c>
      <c r="K326">
        <v>0</v>
      </c>
      <c r="L326">
        <v>0</v>
      </c>
      <c r="M326">
        <v>0</v>
      </c>
      <c r="N326">
        <v>0</v>
      </c>
      <c r="O326">
        <v>0</v>
      </c>
      <c r="P326">
        <v>0</v>
      </c>
      <c r="Q326">
        <v>0</v>
      </c>
      <c r="R326">
        <v>0</v>
      </c>
      <c r="S326">
        <v>0</v>
      </c>
      <c r="T326">
        <v>0</v>
      </c>
      <c r="U326">
        <v>0</v>
      </c>
      <c r="V326">
        <v>0</v>
      </c>
      <c r="W326">
        <v>0</v>
      </c>
      <c r="X326">
        <v>0</v>
      </c>
      <c r="Y326">
        <v>0</v>
      </c>
      <c r="Z326">
        <v>0</v>
      </c>
      <c r="AA326">
        <v>0</v>
      </c>
      <c r="AB326">
        <v>0</v>
      </c>
      <c r="AC326">
        <v>0</v>
      </c>
      <c r="AD326">
        <v>0</v>
      </c>
      <c r="AE326">
        <v>0</v>
      </c>
      <c r="AF326">
        <v>0</v>
      </c>
      <c r="AG326">
        <v>0</v>
      </c>
      <c r="AH326">
        <v>0</v>
      </c>
      <c r="AI326">
        <v>0</v>
      </c>
      <c r="AJ326">
        <v>0</v>
      </c>
      <c r="AK326">
        <v>0</v>
      </c>
      <c r="AL326">
        <v>0</v>
      </c>
      <c r="AM326">
        <v>0</v>
      </c>
      <c r="AN326">
        <v>0</v>
      </c>
      <c r="AO326">
        <v>0</v>
      </c>
      <c r="AP326">
        <v>0</v>
      </c>
      <c r="AQ326">
        <v>0</v>
      </c>
      <c r="AR326">
        <v>0</v>
      </c>
      <c r="AS326">
        <v>0</v>
      </c>
      <c r="AT326">
        <v>0</v>
      </c>
      <c r="AU326">
        <v>0</v>
      </c>
      <c r="AV326">
        <v>0</v>
      </c>
    </row>
    <row r="327" spans="1:48" x14ac:dyDescent="0.45">
      <c r="A327" t="s">
        <v>10</v>
      </c>
      <c r="B327">
        <v>1</v>
      </c>
      <c r="C327">
        <v>6995</v>
      </c>
      <c r="D327">
        <v>5</v>
      </c>
      <c r="E327" t="s">
        <v>150</v>
      </c>
      <c r="G327">
        <v>0</v>
      </c>
      <c r="H327">
        <v>0</v>
      </c>
      <c r="I327">
        <v>0</v>
      </c>
      <c r="J327">
        <v>0</v>
      </c>
      <c r="K327">
        <v>0</v>
      </c>
      <c r="L327">
        <v>0</v>
      </c>
      <c r="M327">
        <v>0</v>
      </c>
      <c r="N327">
        <v>0</v>
      </c>
      <c r="O327">
        <v>0</v>
      </c>
      <c r="P327">
        <v>0</v>
      </c>
      <c r="Q327">
        <v>0</v>
      </c>
      <c r="R327">
        <v>0</v>
      </c>
      <c r="S327">
        <v>0</v>
      </c>
      <c r="T327">
        <v>0</v>
      </c>
      <c r="U327">
        <v>0</v>
      </c>
      <c r="V327">
        <v>0</v>
      </c>
      <c r="W327">
        <v>0</v>
      </c>
      <c r="X327">
        <v>0</v>
      </c>
      <c r="Y327">
        <v>0</v>
      </c>
      <c r="Z327">
        <v>0</v>
      </c>
      <c r="AA327">
        <v>0</v>
      </c>
      <c r="AB327">
        <v>0</v>
      </c>
      <c r="AC327">
        <v>0</v>
      </c>
      <c r="AD327">
        <v>0</v>
      </c>
      <c r="AE327">
        <v>0</v>
      </c>
      <c r="AF327">
        <v>0</v>
      </c>
      <c r="AG327">
        <v>0</v>
      </c>
      <c r="AH327">
        <v>0</v>
      </c>
      <c r="AI327">
        <v>0</v>
      </c>
      <c r="AJ327">
        <v>0</v>
      </c>
      <c r="AK327">
        <v>0</v>
      </c>
      <c r="AL327">
        <v>0</v>
      </c>
      <c r="AM327">
        <v>0</v>
      </c>
      <c r="AN327">
        <v>0</v>
      </c>
      <c r="AO327">
        <v>0</v>
      </c>
      <c r="AP327">
        <v>0</v>
      </c>
      <c r="AQ327">
        <v>0</v>
      </c>
      <c r="AR327">
        <v>0</v>
      </c>
      <c r="AS327">
        <v>0</v>
      </c>
      <c r="AT327">
        <v>0</v>
      </c>
      <c r="AU327">
        <v>0</v>
      </c>
      <c r="AV327">
        <v>0</v>
      </c>
    </row>
    <row r="328" spans="1:48" x14ac:dyDescent="0.45">
      <c r="A328" t="s">
        <v>10</v>
      </c>
      <c r="B328">
        <v>1</v>
      </c>
      <c r="C328">
        <v>6999</v>
      </c>
      <c r="D328">
        <v>5</v>
      </c>
      <c r="E328" t="s">
        <v>327</v>
      </c>
      <c r="G328">
        <v>0</v>
      </c>
      <c r="H328">
        <v>0</v>
      </c>
      <c r="I328">
        <v>0</v>
      </c>
      <c r="J328">
        <v>0</v>
      </c>
      <c r="K328">
        <v>0</v>
      </c>
      <c r="L328">
        <v>0</v>
      </c>
      <c r="M328">
        <v>0</v>
      </c>
      <c r="N328">
        <v>0</v>
      </c>
      <c r="O328">
        <v>0</v>
      </c>
      <c r="P328">
        <v>0</v>
      </c>
      <c r="Q328">
        <v>0</v>
      </c>
      <c r="R328">
        <v>0</v>
      </c>
      <c r="S328">
        <v>20000</v>
      </c>
      <c r="T328">
        <v>0</v>
      </c>
      <c r="U328">
        <v>0</v>
      </c>
      <c r="V328">
        <v>0</v>
      </c>
      <c r="W328">
        <v>0</v>
      </c>
      <c r="X328">
        <v>0</v>
      </c>
      <c r="Y328">
        <v>0</v>
      </c>
      <c r="Z328">
        <v>0</v>
      </c>
      <c r="AA328">
        <v>0</v>
      </c>
      <c r="AB328">
        <v>0</v>
      </c>
      <c r="AC328">
        <v>0</v>
      </c>
      <c r="AD328">
        <v>0</v>
      </c>
      <c r="AE328">
        <v>0</v>
      </c>
      <c r="AF328">
        <v>0</v>
      </c>
      <c r="AG328">
        <v>16500</v>
      </c>
      <c r="AH328">
        <v>0</v>
      </c>
      <c r="AI328">
        <v>0</v>
      </c>
      <c r="AJ328">
        <v>0</v>
      </c>
      <c r="AK328">
        <v>0</v>
      </c>
      <c r="AL328">
        <v>0</v>
      </c>
      <c r="AM328">
        <v>0</v>
      </c>
      <c r="AN328">
        <v>0</v>
      </c>
      <c r="AO328">
        <v>0</v>
      </c>
      <c r="AP328">
        <v>0</v>
      </c>
      <c r="AQ328">
        <v>0</v>
      </c>
      <c r="AR328">
        <v>0</v>
      </c>
      <c r="AS328">
        <v>0</v>
      </c>
      <c r="AT328">
        <v>0</v>
      </c>
      <c r="AU328">
        <v>0</v>
      </c>
      <c r="AV328">
        <v>0</v>
      </c>
    </row>
    <row r="329" spans="1:48" x14ac:dyDescent="0.45">
      <c r="A329" t="s">
        <v>10</v>
      </c>
      <c r="B329">
        <v>1</v>
      </c>
      <c r="C329">
        <v>7000</v>
      </c>
      <c r="D329">
        <v>5</v>
      </c>
      <c r="E329" t="s">
        <v>328</v>
      </c>
      <c r="G329">
        <v>0</v>
      </c>
      <c r="H329">
        <v>0</v>
      </c>
      <c r="I329">
        <v>0</v>
      </c>
      <c r="J329">
        <v>0</v>
      </c>
      <c r="K329">
        <v>0</v>
      </c>
      <c r="L329">
        <v>0</v>
      </c>
      <c r="M329">
        <v>0</v>
      </c>
      <c r="N329">
        <v>511.92</v>
      </c>
      <c r="O329">
        <v>0</v>
      </c>
      <c r="P329">
        <v>0</v>
      </c>
      <c r="Q329">
        <v>974.23</v>
      </c>
      <c r="R329">
        <v>1977.6</v>
      </c>
      <c r="S329">
        <v>0</v>
      </c>
      <c r="T329">
        <v>0</v>
      </c>
      <c r="U329">
        <v>0</v>
      </c>
      <c r="V329">
        <v>0</v>
      </c>
      <c r="W329">
        <v>0</v>
      </c>
      <c r="X329">
        <v>0</v>
      </c>
      <c r="Y329">
        <v>0</v>
      </c>
      <c r="Z329">
        <v>0</v>
      </c>
      <c r="AA329">
        <v>1143.72</v>
      </c>
      <c r="AB329">
        <v>0</v>
      </c>
      <c r="AC329">
        <v>0</v>
      </c>
      <c r="AD329">
        <v>0</v>
      </c>
      <c r="AE329">
        <v>0</v>
      </c>
      <c r="AF329">
        <v>1400.57</v>
      </c>
      <c r="AG329">
        <v>4106.4399999999996</v>
      </c>
      <c r="AH329">
        <v>0</v>
      </c>
      <c r="AI329">
        <v>0</v>
      </c>
      <c r="AJ329">
        <v>0</v>
      </c>
      <c r="AK329">
        <v>0</v>
      </c>
      <c r="AL329">
        <v>0</v>
      </c>
      <c r="AM329">
        <v>0</v>
      </c>
      <c r="AN329">
        <v>0</v>
      </c>
      <c r="AO329">
        <v>4400</v>
      </c>
      <c r="AP329">
        <v>196.88</v>
      </c>
      <c r="AQ329">
        <v>0</v>
      </c>
      <c r="AR329">
        <v>0</v>
      </c>
      <c r="AS329">
        <v>0</v>
      </c>
      <c r="AT329">
        <v>0</v>
      </c>
      <c r="AU329">
        <v>0</v>
      </c>
      <c r="AV329">
        <v>0</v>
      </c>
    </row>
    <row r="330" spans="1:48" x14ac:dyDescent="0.45">
      <c r="A330" t="s">
        <v>10</v>
      </c>
      <c r="B330">
        <v>1</v>
      </c>
      <c r="C330">
        <v>7001</v>
      </c>
      <c r="D330">
        <v>5</v>
      </c>
      <c r="E330" t="s">
        <v>329</v>
      </c>
      <c r="G330">
        <v>0</v>
      </c>
      <c r="H330">
        <v>0</v>
      </c>
      <c r="I330">
        <v>0</v>
      </c>
      <c r="J330">
        <v>0</v>
      </c>
      <c r="K330">
        <v>0</v>
      </c>
      <c r="L330">
        <v>0</v>
      </c>
      <c r="M330">
        <v>0</v>
      </c>
      <c r="N330">
        <v>0</v>
      </c>
      <c r="O330">
        <v>0</v>
      </c>
      <c r="P330">
        <v>0</v>
      </c>
      <c r="Q330">
        <v>0</v>
      </c>
      <c r="R330">
        <v>0</v>
      </c>
      <c r="S330">
        <v>0</v>
      </c>
      <c r="T330">
        <v>0</v>
      </c>
      <c r="U330">
        <v>0</v>
      </c>
      <c r="V330">
        <v>0</v>
      </c>
      <c r="W330">
        <v>0</v>
      </c>
      <c r="X330">
        <v>0</v>
      </c>
      <c r="Y330">
        <v>0</v>
      </c>
      <c r="Z330">
        <v>0</v>
      </c>
      <c r="AA330">
        <v>0</v>
      </c>
      <c r="AB330">
        <v>0</v>
      </c>
      <c r="AC330">
        <v>0</v>
      </c>
      <c r="AD330">
        <v>0</v>
      </c>
      <c r="AE330">
        <v>0</v>
      </c>
      <c r="AF330">
        <v>0</v>
      </c>
      <c r="AG330">
        <v>0</v>
      </c>
      <c r="AH330">
        <v>0</v>
      </c>
      <c r="AI330">
        <v>0</v>
      </c>
      <c r="AJ330">
        <v>0</v>
      </c>
      <c r="AK330">
        <v>0</v>
      </c>
      <c r="AL330">
        <v>0</v>
      </c>
      <c r="AM330">
        <v>0</v>
      </c>
      <c r="AN330">
        <v>0</v>
      </c>
      <c r="AO330">
        <v>0</v>
      </c>
      <c r="AP330">
        <v>0</v>
      </c>
      <c r="AQ330">
        <v>0</v>
      </c>
      <c r="AR330">
        <v>0</v>
      </c>
      <c r="AS330">
        <v>0</v>
      </c>
      <c r="AT330">
        <v>0</v>
      </c>
      <c r="AU330">
        <v>0</v>
      </c>
      <c r="AV330">
        <v>0</v>
      </c>
    </row>
    <row r="331" spans="1:48" x14ac:dyDescent="0.45">
      <c r="A331" t="s">
        <v>10</v>
      </c>
      <c r="B331">
        <v>1</v>
      </c>
      <c r="C331">
        <v>7002</v>
      </c>
      <c r="D331">
        <v>5</v>
      </c>
      <c r="E331" t="s">
        <v>330</v>
      </c>
      <c r="G331">
        <v>0</v>
      </c>
      <c r="H331">
        <v>0</v>
      </c>
      <c r="I331">
        <v>0</v>
      </c>
      <c r="J331">
        <v>0</v>
      </c>
      <c r="K331">
        <v>0</v>
      </c>
      <c r="L331">
        <v>0</v>
      </c>
      <c r="M331">
        <v>0</v>
      </c>
      <c r="N331">
        <v>0</v>
      </c>
      <c r="O331">
        <v>0</v>
      </c>
      <c r="P331">
        <v>0</v>
      </c>
      <c r="Q331">
        <v>0</v>
      </c>
      <c r="R331">
        <v>0</v>
      </c>
      <c r="S331">
        <v>0</v>
      </c>
      <c r="T331">
        <v>0</v>
      </c>
      <c r="U331">
        <v>0</v>
      </c>
      <c r="V331">
        <v>0</v>
      </c>
      <c r="W331">
        <v>0</v>
      </c>
      <c r="X331">
        <v>0</v>
      </c>
      <c r="Y331">
        <v>0</v>
      </c>
      <c r="Z331">
        <v>0</v>
      </c>
      <c r="AA331">
        <v>0</v>
      </c>
      <c r="AB331">
        <v>0</v>
      </c>
      <c r="AC331">
        <v>0</v>
      </c>
      <c r="AD331">
        <v>0</v>
      </c>
      <c r="AE331">
        <v>0</v>
      </c>
      <c r="AF331">
        <v>0</v>
      </c>
      <c r="AG331">
        <v>0</v>
      </c>
      <c r="AH331">
        <v>0</v>
      </c>
      <c r="AI331">
        <v>0</v>
      </c>
      <c r="AJ331">
        <v>0</v>
      </c>
      <c r="AK331">
        <v>0</v>
      </c>
      <c r="AL331">
        <v>0</v>
      </c>
      <c r="AM331">
        <v>0</v>
      </c>
      <c r="AN331">
        <v>0</v>
      </c>
      <c r="AO331">
        <v>0</v>
      </c>
      <c r="AP331">
        <v>0</v>
      </c>
      <c r="AQ331">
        <v>0</v>
      </c>
      <c r="AR331">
        <v>0</v>
      </c>
      <c r="AS331">
        <v>0</v>
      </c>
      <c r="AT331">
        <v>0</v>
      </c>
      <c r="AU331">
        <v>0</v>
      </c>
      <c r="AV331">
        <v>0</v>
      </c>
    </row>
    <row r="332" spans="1:48" x14ac:dyDescent="0.45">
      <c r="A332" t="s">
        <v>10</v>
      </c>
      <c r="B332">
        <v>1</v>
      </c>
      <c r="C332">
        <v>7003</v>
      </c>
      <c r="D332">
        <v>5</v>
      </c>
      <c r="E332" t="s">
        <v>331</v>
      </c>
      <c r="G332">
        <v>0</v>
      </c>
      <c r="H332">
        <v>1256.1099999999999</v>
      </c>
      <c r="I332">
        <v>74.73</v>
      </c>
      <c r="J332">
        <v>0</v>
      </c>
      <c r="K332">
        <v>0</v>
      </c>
      <c r="L332">
        <v>0</v>
      </c>
      <c r="M332">
        <v>0</v>
      </c>
      <c r="N332">
        <v>0</v>
      </c>
      <c r="O332">
        <v>339.17</v>
      </c>
      <c r="P332">
        <v>0</v>
      </c>
      <c r="Q332">
        <v>0</v>
      </c>
      <c r="R332">
        <v>1182.5</v>
      </c>
      <c r="S332">
        <v>11226.83</v>
      </c>
      <c r="T332">
        <v>0</v>
      </c>
      <c r="U332">
        <v>0</v>
      </c>
      <c r="V332">
        <v>0</v>
      </c>
      <c r="W332">
        <v>0</v>
      </c>
      <c r="X332">
        <v>0</v>
      </c>
      <c r="Y332">
        <v>0</v>
      </c>
      <c r="Z332">
        <v>0</v>
      </c>
      <c r="AA332">
        <v>0</v>
      </c>
      <c r="AB332">
        <v>0</v>
      </c>
      <c r="AC332">
        <v>0</v>
      </c>
      <c r="AD332">
        <v>1500</v>
      </c>
      <c r="AE332">
        <v>0</v>
      </c>
      <c r="AF332">
        <v>1654.74</v>
      </c>
      <c r="AG332">
        <v>3764.7</v>
      </c>
      <c r="AH332">
        <v>0</v>
      </c>
      <c r="AI332">
        <v>0</v>
      </c>
      <c r="AJ332">
        <v>74</v>
      </c>
      <c r="AK332">
        <v>50</v>
      </c>
      <c r="AL332">
        <v>0</v>
      </c>
      <c r="AM332">
        <v>53.61</v>
      </c>
      <c r="AN332">
        <v>0</v>
      </c>
      <c r="AO332">
        <v>4238.6099999999997</v>
      </c>
      <c r="AP332">
        <v>375</v>
      </c>
      <c r="AQ332">
        <v>0</v>
      </c>
      <c r="AR332">
        <v>0</v>
      </c>
      <c r="AS332">
        <v>0</v>
      </c>
      <c r="AT332">
        <v>0</v>
      </c>
      <c r="AU332">
        <v>0</v>
      </c>
      <c r="AV332">
        <v>0</v>
      </c>
    </row>
    <row r="333" spans="1:48" x14ac:dyDescent="0.45">
      <c r="A333" t="s">
        <v>10</v>
      </c>
      <c r="B333">
        <v>1</v>
      </c>
      <c r="C333">
        <v>7004</v>
      </c>
      <c r="D333">
        <v>5</v>
      </c>
      <c r="E333" t="s">
        <v>332</v>
      </c>
      <c r="G333">
        <v>0</v>
      </c>
      <c r="H333">
        <v>0</v>
      </c>
      <c r="I333">
        <v>0</v>
      </c>
      <c r="J333">
        <v>0</v>
      </c>
      <c r="K333">
        <v>0</v>
      </c>
      <c r="L333">
        <v>153.75</v>
      </c>
      <c r="M333">
        <v>0</v>
      </c>
      <c r="N333">
        <v>406.01</v>
      </c>
      <c r="O333">
        <v>0</v>
      </c>
      <c r="P333">
        <v>0</v>
      </c>
      <c r="Q333">
        <v>550.16</v>
      </c>
      <c r="R333">
        <v>860.18</v>
      </c>
      <c r="S333">
        <v>0</v>
      </c>
      <c r="T333">
        <v>0</v>
      </c>
      <c r="U333">
        <v>0</v>
      </c>
      <c r="V333">
        <v>0</v>
      </c>
      <c r="W333">
        <v>0</v>
      </c>
      <c r="X333">
        <v>0</v>
      </c>
      <c r="Y333">
        <v>0</v>
      </c>
      <c r="Z333">
        <v>0</v>
      </c>
      <c r="AA333">
        <v>0</v>
      </c>
      <c r="AB333">
        <v>0</v>
      </c>
      <c r="AC333">
        <v>0</v>
      </c>
      <c r="AD333">
        <v>0</v>
      </c>
      <c r="AE333">
        <v>0</v>
      </c>
      <c r="AF333">
        <v>0</v>
      </c>
      <c r="AG333">
        <v>0</v>
      </c>
      <c r="AH333">
        <v>0</v>
      </c>
      <c r="AI333">
        <v>0</v>
      </c>
      <c r="AJ333">
        <v>0</v>
      </c>
      <c r="AK333">
        <v>0</v>
      </c>
      <c r="AL333">
        <v>0</v>
      </c>
      <c r="AM333">
        <v>0</v>
      </c>
      <c r="AN333">
        <v>0</v>
      </c>
      <c r="AO333">
        <v>0</v>
      </c>
      <c r="AP333">
        <v>0</v>
      </c>
      <c r="AQ333">
        <v>0</v>
      </c>
      <c r="AR333">
        <v>0</v>
      </c>
      <c r="AS333">
        <v>0</v>
      </c>
      <c r="AT333">
        <v>0</v>
      </c>
      <c r="AU333">
        <v>0</v>
      </c>
      <c r="AV333">
        <v>0</v>
      </c>
    </row>
    <row r="334" spans="1:48" x14ac:dyDescent="0.45">
      <c r="A334" t="s">
        <v>10</v>
      </c>
      <c r="B334">
        <v>1</v>
      </c>
      <c r="C334">
        <v>7005</v>
      </c>
      <c r="D334">
        <v>5</v>
      </c>
      <c r="E334" t="s">
        <v>333</v>
      </c>
      <c r="G334">
        <v>0</v>
      </c>
      <c r="H334">
        <v>0</v>
      </c>
      <c r="I334">
        <v>0</v>
      </c>
      <c r="J334">
        <v>0</v>
      </c>
      <c r="K334">
        <v>0</v>
      </c>
      <c r="L334">
        <v>0</v>
      </c>
      <c r="M334">
        <v>0</v>
      </c>
      <c r="N334">
        <v>0</v>
      </c>
      <c r="O334">
        <v>0</v>
      </c>
      <c r="P334">
        <v>0</v>
      </c>
      <c r="Q334">
        <v>0</v>
      </c>
      <c r="R334">
        <v>0</v>
      </c>
      <c r="S334">
        <v>475.72</v>
      </c>
      <c r="T334">
        <v>0</v>
      </c>
      <c r="U334">
        <v>0</v>
      </c>
      <c r="V334">
        <v>0</v>
      </c>
      <c r="W334">
        <v>0</v>
      </c>
      <c r="X334">
        <v>0</v>
      </c>
      <c r="Y334">
        <v>0</v>
      </c>
      <c r="Z334">
        <v>0</v>
      </c>
      <c r="AA334">
        <v>0</v>
      </c>
      <c r="AB334">
        <v>0</v>
      </c>
      <c r="AC334">
        <v>0</v>
      </c>
      <c r="AD334">
        <v>0</v>
      </c>
      <c r="AE334">
        <v>0</v>
      </c>
      <c r="AF334">
        <v>0</v>
      </c>
      <c r="AG334">
        <v>0</v>
      </c>
      <c r="AH334">
        <v>0</v>
      </c>
      <c r="AI334">
        <v>0</v>
      </c>
      <c r="AJ334">
        <v>0</v>
      </c>
      <c r="AK334">
        <v>0</v>
      </c>
      <c r="AL334">
        <v>0</v>
      </c>
      <c r="AM334">
        <v>310.14999999999998</v>
      </c>
      <c r="AN334">
        <v>75.95</v>
      </c>
      <c r="AO334">
        <v>172.46</v>
      </c>
      <c r="AP334">
        <v>0</v>
      </c>
      <c r="AQ334">
        <v>0</v>
      </c>
      <c r="AR334">
        <v>0</v>
      </c>
      <c r="AS334">
        <v>0</v>
      </c>
      <c r="AT334">
        <v>0</v>
      </c>
      <c r="AU334">
        <v>0</v>
      </c>
      <c r="AV334">
        <v>0</v>
      </c>
    </row>
    <row r="335" spans="1:48" x14ac:dyDescent="0.45">
      <c r="A335" t="s">
        <v>10</v>
      </c>
      <c r="B335">
        <v>1</v>
      </c>
      <c r="C335">
        <v>7006</v>
      </c>
      <c r="D335">
        <v>5</v>
      </c>
      <c r="E335" t="s">
        <v>334</v>
      </c>
      <c r="G335">
        <v>0</v>
      </c>
      <c r="H335">
        <v>10.25</v>
      </c>
      <c r="I335">
        <v>0</v>
      </c>
      <c r="J335">
        <v>0</v>
      </c>
      <c r="K335">
        <v>7.1</v>
      </c>
      <c r="L335">
        <v>49.9</v>
      </c>
      <c r="M335">
        <v>523.65</v>
      </c>
      <c r="N335">
        <v>8.6300000000000008</v>
      </c>
      <c r="O335">
        <v>110.86</v>
      </c>
      <c r="P335">
        <v>34.49</v>
      </c>
      <c r="Q335">
        <v>31.77</v>
      </c>
      <c r="R335">
        <v>49.75</v>
      </c>
      <c r="S335">
        <v>2535.35</v>
      </c>
      <c r="T335">
        <v>0</v>
      </c>
      <c r="U335">
        <v>0</v>
      </c>
      <c r="V335">
        <v>0</v>
      </c>
      <c r="W335">
        <v>0</v>
      </c>
      <c r="X335">
        <v>0</v>
      </c>
      <c r="Y335">
        <v>0</v>
      </c>
      <c r="Z335">
        <v>0</v>
      </c>
      <c r="AA335">
        <v>0</v>
      </c>
      <c r="AB335">
        <v>0</v>
      </c>
      <c r="AC335">
        <v>0</v>
      </c>
      <c r="AD335">
        <v>546.09</v>
      </c>
      <c r="AE335">
        <v>0</v>
      </c>
      <c r="AF335">
        <v>0</v>
      </c>
      <c r="AG335">
        <v>2808.38</v>
      </c>
      <c r="AH335">
        <v>0</v>
      </c>
      <c r="AI335">
        <v>0</v>
      </c>
      <c r="AJ335">
        <v>0</v>
      </c>
      <c r="AK335">
        <v>0</v>
      </c>
      <c r="AL335">
        <v>0</v>
      </c>
      <c r="AM335">
        <v>0</v>
      </c>
      <c r="AN335">
        <v>0</v>
      </c>
      <c r="AO335">
        <v>62.4</v>
      </c>
      <c r="AP335">
        <v>0</v>
      </c>
      <c r="AQ335">
        <v>0</v>
      </c>
      <c r="AR335">
        <v>0</v>
      </c>
      <c r="AS335">
        <v>0</v>
      </c>
      <c r="AT335">
        <v>0</v>
      </c>
      <c r="AU335">
        <v>0</v>
      </c>
      <c r="AV335">
        <v>0</v>
      </c>
    </row>
    <row r="336" spans="1:48" x14ac:dyDescent="0.45">
      <c r="A336" t="s">
        <v>10</v>
      </c>
      <c r="B336">
        <v>1</v>
      </c>
      <c r="C336">
        <v>7007</v>
      </c>
      <c r="D336">
        <v>5</v>
      </c>
      <c r="E336" t="s">
        <v>335</v>
      </c>
      <c r="G336">
        <v>0</v>
      </c>
      <c r="H336">
        <v>0</v>
      </c>
      <c r="I336">
        <v>0</v>
      </c>
      <c r="J336">
        <v>0</v>
      </c>
      <c r="K336">
        <v>0</v>
      </c>
      <c r="L336">
        <v>0</v>
      </c>
      <c r="M336">
        <v>257.25</v>
      </c>
      <c r="N336">
        <v>0</v>
      </c>
      <c r="O336">
        <v>107.25</v>
      </c>
      <c r="P336">
        <v>907.13</v>
      </c>
      <c r="Q336">
        <v>2285.91</v>
      </c>
      <c r="R336">
        <v>0</v>
      </c>
      <c r="S336">
        <v>1650</v>
      </c>
      <c r="T336">
        <v>0</v>
      </c>
      <c r="U336">
        <v>0</v>
      </c>
      <c r="V336">
        <v>0</v>
      </c>
      <c r="W336">
        <v>0</v>
      </c>
      <c r="X336">
        <v>0</v>
      </c>
      <c r="Y336">
        <v>0</v>
      </c>
      <c r="Z336">
        <v>0</v>
      </c>
      <c r="AA336">
        <v>0</v>
      </c>
      <c r="AB336">
        <v>0</v>
      </c>
      <c r="AC336">
        <v>0</v>
      </c>
      <c r="AD336">
        <v>0</v>
      </c>
      <c r="AE336">
        <v>0</v>
      </c>
      <c r="AF336">
        <v>0</v>
      </c>
      <c r="AG336">
        <v>0</v>
      </c>
      <c r="AH336">
        <v>0</v>
      </c>
      <c r="AI336">
        <v>0</v>
      </c>
      <c r="AJ336">
        <v>0</v>
      </c>
      <c r="AK336">
        <v>0</v>
      </c>
      <c r="AL336">
        <v>0</v>
      </c>
      <c r="AM336">
        <v>0</v>
      </c>
      <c r="AN336">
        <v>0</v>
      </c>
      <c r="AO336">
        <v>0</v>
      </c>
      <c r="AP336">
        <v>0</v>
      </c>
      <c r="AQ336">
        <v>0</v>
      </c>
      <c r="AR336">
        <v>0</v>
      </c>
      <c r="AS336">
        <v>0</v>
      </c>
      <c r="AT336">
        <v>0</v>
      </c>
      <c r="AU336">
        <v>0</v>
      </c>
      <c r="AV336">
        <v>0</v>
      </c>
    </row>
    <row r="337" spans="1:48" x14ac:dyDescent="0.45">
      <c r="A337" t="s">
        <v>10</v>
      </c>
      <c r="B337">
        <v>1</v>
      </c>
      <c r="C337">
        <v>7008</v>
      </c>
      <c r="D337">
        <v>5</v>
      </c>
      <c r="E337" t="s">
        <v>336</v>
      </c>
      <c r="G337">
        <v>0</v>
      </c>
      <c r="H337">
        <v>0</v>
      </c>
      <c r="I337">
        <v>0</v>
      </c>
      <c r="J337">
        <v>0</v>
      </c>
      <c r="K337">
        <v>0</v>
      </c>
      <c r="L337">
        <v>0</v>
      </c>
      <c r="M337">
        <v>0</v>
      </c>
      <c r="N337">
        <v>0</v>
      </c>
      <c r="O337">
        <v>86.23</v>
      </c>
      <c r="P337">
        <v>0</v>
      </c>
      <c r="Q337">
        <v>1460.18</v>
      </c>
      <c r="R337">
        <v>0</v>
      </c>
      <c r="S337">
        <v>2376.84</v>
      </c>
      <c r="T337">
        <v>0</v>
      </c>
      <c r="U337">
        <v>0</v>
      </c>
      <c r="V337">
        <v>0</v>
      </c>
      <c r="W337">
        <v>0</v>
      </c>
      <c r="X337">
        <v>0</v>
      </c>
      <c r="Y337">
        <v>0</v>
      </c>
      <c r="Z337">
        <v>0</v>
      </c>
      <c r="AA337">
        <v>0</v>
      </c>
      <c r="AB337">
        <v>0</v>
      </c>
      <c r="AC337">
        <v>0</v>
      </c>
      <c r="AD337">
        <v>482.9</v>
      </c>
      <c r="AE337">
        <v>1030.44</v>
      </c>
      <c r="AF337">
        <v>0</v>
      </c>
      <c r="AG337">
        <v>218.44</v>
      </c>
      <c r="AH337">
        <v>0</v>
      </c>
      <c r="AI337">
        <v>0</v>
      </c>
      <c r="AJ337">
        <v>0</v>
      </c>
      <c r="AK337">
        <v>0</v>
      </c>
      <c r="AL337">
        <v>0</v>
      </c>
      <c r="AM337">
        <v>122.92</v>
      </c>
      <c r="AN337">
        <v>2936.46</v>
      </c>
      <c r="AO337">
        <v>125</v>
      </c>
      <c r="AP337">
        <v>0</v>
      </c>
      <c r="AQ337">
        <v>1000</v>
      </c>
      <c r="AR337">
        <v>0</v>
      </c>
      <c r="AS337">
        <v>0</v>
      </c>
      <c r="AT337">
        <v>0</v>
      </c>
      <c r="AU337">
        <v>0</v>
      </c>
      <c r="AV337">
        <v>0</v>
      </c>
    </row>
    <row r="338" spans="1:48" x14ac:dyDescent="0.45">
      <c r="A338" t="s">
        <v>10</v>
      </c>
      <c r="B338">
        <v>1</v>
      </c>
      <c r="C338">
        <v>7009</v>
      </c>
      <c r="D338">
        <v>5</v>
      </c>
      <c r="E338" t="s">
        <v>337</v>
      </c>
      <c r="G338">
        <v>0</v>
      </c>
      <c r="H338">
        <v>0</v>
      </c>
      <c r="I338">
        <v>0</v>
      </c>
      <c r="J338">
        <v>0</v>
      </c>
      <c r="K338">
        <v>0</v>
      </c>
      <c r="L338">
        <v>0</v>
      </c>
      <c r="M338">
        <v>93.22</v>
      </c>
      <c r="N338">
        <v>0</v>
      </c>
      <c r="O338">
        <v>0</v>
      </c>
      <c r="P338">
        <v>6824.79</v>
      </c>
      <c r="Q338">
        <v>1339.61</v>
      </c>
      <c r="R338">
        <v>0</v>
      </c>
      <c r="S338">
        <v>488.95</v>
      </c>
      <c r="T338">
        <v>0</v>
      </c>
      <c r="U338">
        <v>0</v>
      </c>
      <c r="V338">
        <v>0</v>
      </c>
      <c r="W338">
        <v>0</v>
      </c>
      <c r="X338">
        <v>0</v>
      </c>
      <c r="Y338">
        <v>0</v>
      </c>
      <c r="Z338">
        <v>444.79</v>
      </c>
      <c r="AA338">
        <v>1460.17</v>
      </c>
      <c r="AB338">
        <v>2549.2800000000002</v>
      </c>
      <c r="AC338">
        <v>0</v>
      </c>
      <c r="AD338">
        <v>0</v>
      </c>
      <c r="AE338">
        <v>1827.95</v>
      </c>
      <c r="AF338">
        <v>100</v>
      </c>
      <c r="AG338">
        <v>0</v>
      </c>
      <c r="AH338">
        <v>0</v>
      </c>
      <c r="AI338">
        <v>0</v>
      </c>
      <c r="AJ338">
        <v>0</v>
      </c>
      <c r="AK338">
        <v>0</v>
      </c>
      <c r="AL338">
        <v>0</v>
      </c>
      <c r="AM338">
        <v>0</v>
      </c>
      <c r="AN338">
        <v>991.32</v>
      </c>
      <c r="AO338">
        <v>151.78</v>
      </c>
      <c r="AP338">
        <v>259</v>
      </c>
      <c r="AQ338">
        <v>0</v>
      </c>
      <c r="AR338">
        <v>0</v>
      </c>
      <c r="AS338">
        <v>0</v>
      </c>
      <c r="AT338">
        <v>0</v>
      </c>
      <c r="AU338">
        <v>0</v>
      </c>
      <c r="AV338">
        <v>0</v>
      </c>
    </row>
    <row r="339" spans="1:48" x14ac:dyDescent="0.45">
      <c r="A339" t="s">
        <v>10</v>
      </c>
      <c r="B339">
        <v>1</v>
      </c>
      <c r="C339">
        <v>7010</v>
      </c>
      <c r="D339">
        <v>5</v>
      </c>
      <c r="E339" t="s">
        <v>338</v>
      </c>
      <c r="G339">
        <v>0</v>
      </c>
      <c r="H339">
        <v>0</v>
      </c>
      <c r="I339">
        <v>0</v>
      </c>
      <c r="J339">
        <v>0</v>
      </c>
      <c r="K339">
        <v>0</v>
      </c>
      <c r="L339">
        <v>0</v>
      </c>
      <c r="M339">
        <v>0</v>
      </c>
      <c r="N339">
        <v>0</v>
      </c>
      <c r="O339">
        <v>0</v>
      </c>
      <c r="P339">
        <v>0</v>
      </c>
      <c r="Q339">
        <v>0</v>
      </c>
      <c r="R339">
        <v>0</v>
      </c>
      <c r="S339">
        <v>862.35</v>
      </c>
      <c r="T339">
        <v>0</v>
      </c>
      <c r="U339">
        <v>0</v>
      </c>
      <c r="V339">
        <v>0</v>
      </c>
      <c r="W339">
        <v>0</v>
      </c>
      <c r="X339">
        <v>0</v>
      </c>
      <c r="Y339">
        <v>0</v>
      </c>
      <c r="Z339">
        <v>0</v>
      </c>
      <c r="AA339">
        <v>0</v>
      </c>
      <c r="AB339">
        <v>0</v>
      </c>
      <c r="AC339">
        <v>0</v>
      </c>
      <c r="AD339">
        <v>0</v>
      </c>
      <c r="AE339">
        <v>0</v>
      </c>
      <c r="AF339">
        <v>0</v>
      </c>
      <c r="AG339">
        <v>0</v>
      </c>
      <c r="AH339">
        <v>0</v>
      </c>
      <c r="AI339">
        <v>0</v>
      </c>
      <c r="AJ339">
        <v>0</v>
      </c>
      <c r="AK339">
        <v>0</v>
      </c>
      <c r="AL339">
        <v>0</v>
      </c>
      <c r="AM339">
        <v>0</v>
      </c>
      <c r="AN339">
        <v>0</v>
      </c>
      <c r="AO339">
        <v>0</v>
      </c>
      <c r="AP339">
        <v>0</v>
      </c>
      <c r="AQ339">
        <v>0</v>
      </c>
      <c r="AR339">
        <v>0</v>
      </c>
      <c r="AS339">
        <v>0</v>
      </c>
      <c r="AT339">
        <v>0</v>
      </c>
      <c r="AU339">
        <v>0</v>
      </c>
      <c r="AV339">
        <v>0</v>
      </c>
    </row>
    <row r="340" spans="1:48" x14ac:dyDescent="0.45">
      <c r="A340" t="s">
        <v>10</v>
      </c>
      <c r="B340">
        <v>1</v>
      </c>
      <c r="C340">
        <v>7011</v>
      </c>
      <c r="D340">
        <v>5</v>
      </c>
      <c r="E340" t="s">
        <v>339</v>
      </c>
      <c r="G340">
        <v>0</v>
      </c>
      <c r="H340">
        <v>0</v>
      </c>
      <c r="I340">
        <v>0</v>
      </c>
      <c r="J340">
        <v>0</v>
      </c>
      <c r="K340">
        <v>0</v>
      </c>
      <c r="L340">
        <v>0</v>
      </c>
      <c r="M340">
        <v>811.89</v>
      </c>
      <c r="N340">
        <v>0</v>
      </c>
      <c r="O340">
        <v>0</v>
      </c>
      <c r="P340">
        <v>0</v>
      </c>
      <c r="Q340">
        <v>27.9</v>
      </c>
      <c r="R340">
        <v>75</v>
      </c>
      <c r="S340">
        <v>475.72</v>
      </c>
      <c r="T340">
        <v>0</v>
      </c>
      <c r="U340">
        <v>0</v>
      </c>
      <c r="V340">
        <v>0</v>
      </c>
      <c r="W340">
        <v>0</v>
      </c>
      <c r="X340">
        <v>0</v>
      </c>
      <c r="Y340">
        <v>0</v>
      </c>
      <c r="Z340">
        <v>0</v>
      </c>
      <c r="AA340">
        <v>0</v>
      </c>
      <c r="AB340">
        <v>0</v>
      </c>
      <c r="AC340">
        <v>0</v>
      </c>
      <c r="AD340">
        <v>0</v>
      </c>
      <c r="AE340">
        <v>0</v>
      </c>
      <c r="AF340">
        <v>0</v>
      </c>
      <c r="AG340">
        <v>0</v>
      </c>
      <c r="AH340">
        <v>0</v>
      </c>
      <c r="AI340">
        <v>0</v>
      </c>
      <c r="AJ340">
        <v>0</v>
      </c>
      <c r="AK340">
        <v>200</v>
      </c>
      <c r="AL340">
        <v>0</v>
      </c>
      <c r="AM340">
        <v>500</v>
      </c>
      <c r="AN340">
        <v>0</v>
      </c>
      <c r="AO340">
        <v>0</v>
      </c>
      <c r="AP340">
        <v>200</v>
      </c>
      <c r="AQ340">
        <v>0</v>
      </c>
      <c r="AR340">
        <v>0</v>
      </c>
      <c r="AS340">
        <v>0</v>
      </c>
      <c r="AT340">
        <v>0</v>
      </c>
      <c r="AU340">
        <v>0</v>
      </c>
      <c r="AV340">
        <v>0</v>
      </c>
    </row>
    <row r="341" spans="1:48" x14ac:dyDescent="0.45">
      <c r="A341" t="s">
        <v>10</v>
      </c>
      <c r="B341">
        <v>1</v>
      </c>
      <c r="C341">
        <v>7012</v>
      </c>
      <c r="D341">
        <v>5</v>
      </c>
      <c r="E341" t="s">
        <v>340</v>
      </c>
      <c r="G341">
        <v>0</v>
      </c>
      <c r="H341">
        <v>0</v>
      </c>
      <c r="I341">
        <v>0</v>
      </c>
      <c r="J341">
        <v>0</v>
      </c>
      <c r="K341">
        <v>0</v>
      </c>
      <c r="L341">
        <v>0</v>
      </c>
      <c r="M341">
        <v>0</v>
      </c>
      <c r="N341">
        <v>0</v>
      </c>
      <c r="O341">
        <v>139.9</v>
      </c>
      <c r="P341">
        <v>0</v>
      </c>
      <c r="Q341">
        <v>0</v>
      </c>
      <c r="R341">
        <v>0</v>
      </c>
      <c r="S341">
        <v>0</v>
      </c>
      <c r="T341">
        <v>0</v>
      </c>
      <c r="U341">
        <v>0</v>
      </c>
      <c r="V341">
        <v>0</v>
      </c>
      <c r="W341">
        <v>0</v>
      </c>
      <c r="X341">
        <v>0</v>
      </c>
      <c r="Y341">
        <v>0</v>
      </c>
      <c r="Z341">
        <v>0</v>
      </c>
      <c r="AA341">
        <v>0</v>
      </c>
      <c r="AB341">
        <v>0</v>
      </c>
      <c r="AC341">
        <v>0</v>
      </c>
      <c r="AD341">
        <v>0</v>
      </c>
      <c r="AE341">
        <v>0</v>
      </c>
      <c r="AF341">
        <v>0</v>
      </c>
      <c r="AG341">
        <v>0</v>
      </c>
      <c r="AH341">
        <v>0</v>
      </c>
      <c r="AI341">
        <v>0</v>
      </c>
      <c r="AJ341">
        <v>0</v>
      </c>
      <c r="AK341">
        <v>0</v>
      </c>
      <c r="AL341">
        <v>0</v>
      </c>
      <c r="AM341">
        <v>0</v>
      </c>
      <c r="AN341">
        <v>0</v>
      </c>
      <c r="AO341">
        <v>0</v>
      </c>
      <c r="AP341">
        <v>0</v>
      </c>
      <c r="AQ341">
        <v>0</v>
      </c>
      <c r="AR341">
        <v>0</v>
      </c>
      <c r="AS341">
        <v>0</v>
      </c>
      <c r="AT341">
        <v>0</v>
      </c>
      <c r="AU341">
        <v>0</v>
      </c>
      <c r="AV341">
        <v>0</v>
      </c>
    </row>
    <row r="342" spans="1:48" x14ac:dyDescent="0.45">
      <c r="A342" t="s">
        <v>10</v>
      </c>
      <c r="B342">
        <v>1</v>
      </c>
      <c r="C342">
        <v>7013</v>
      </c>
      <c r="D342">
        <v>5</v>
      </c>
      <c r="E342" t="s">
        <v>341</v>
      </c>
      <c r="G342">
        <v>0</v>
      </c>
      <c r="H342">
        <v>0</v>
      </c>
      <c r="I342">
        <v>0</v>
      </c>
      <c r="J342">
        <v>0</v>
      </c>
      <c r="K342">
        <v>0</v>
      </c>
      <c r="L342">
        <v>0</v>
      </c>
      <c r="M342">
        <v>0</v>
      </c>
      <c r="N342">
        <v>0</v>
      </c>
      <c r="O342">
        <v>287.27999999999997</v>
      </c>
      <c r="P342">
        <v>0</v>
      </c>
      <c r="Q342">
        <v>0</v>
      </c>
      <c r="R342">
        <v>0</v>
      </c>
      <c r="S342">
        <v>0</v>
      </c>
      <c r="T342">
        <v>0</v>
      </c>
      <c r="U342">
        <v>0</v>
      </c>
      <c r="V342">
        <v>0</v>
      </c>
      <c r="W342">
        <v>0</v>
      </c>
      <c r="X342">
        <v>0</v>
      </c>
      <c r="Y342">
        <v>93.24</v>
      </c>
      <c r="Z342">
        <v>0</v>
      </c>
      <c r="AA342">
        <v>0</v>
      </c>
      <c r="AB342">
        <v>277.62</v>
      </c>
      <c r="AC342">
        <v>139.87</v>
      </c>
      <c r="AD342">
        <v>178.47</v>
      </c>
      <c r="AE342">
        <v>124.77</v>
      </c>
      <c r="AF342">
        <v>0</v>
      </c>
      <c r="AG342">
        <v>68.53</v>
      </c>
      <c r="AH342">
        <v>0</v>
      </c>
      <c r="AI342">
        <v>0</v>
      </c>
      <c r="AJ342">
        <v>0</v>
      </c>
      <c r="AK342">
        <v>0</v>
      </c>
      <c r="AL342">
        <v>0</v>
      </c>
      <c r="AM342">
        <v>0</v>
      </c>
      <c r="AN342">
        <v>0</v>
      </c>
      <c r="AO342">
        <v>0</v>
      </c>
      <c r="AP342">
        <v>0</v>
      </c>
      <c r="AQ342">
        <v>0</v>
      </c>
      <c r="AR342">
        <v>0</v>
      </c>
      <c r="AS342">
        <v>0</v>
      </c>
      <c r="AT342">
        <v>0</v>
      </c>
      <c r="AU342">
        <v>0</v>
      </c>
      <c r="AV342">
        <v>0</v>
      </c>
    </row>
    <row r="343" spans="1:48" x14ac:dyDescent="0.45">
      <c r="A343" t="s">
        <v>10</v>
      </c>
      <c r="B343">
        <v>1</v>
      </c>
      <c r="C343">
        <v>7014</v>
      </c>
      <c r="D343">
        <v>5</v>
      </c>
      <c r="E343" t="s">
        <v>342</v>
      </c>
      <c r="G343">
        <v>0</v>
      </c>
      <c r="H343">
        <v>0</v>
      </c>
      <c r="I343">
        <v>0</v>
      </c>
      <c r="J343">
        <v>0</v>
      </c>
      <c r="K343">
        <v>151.74</v>
      </c>
      <c r="L343">
        <v>239.06</v>
      </c>
      <c r="M343">
        <v>424.06</v>
      </c>
      <c r="N343">
        <v>0</v>
      </c>
      <c r="O343">
        <v>406.99</v>
      </c>
      <c r="P343">
        <v>0</v>
      </c>
      <c r="Q343">
        <v>1046.3900000000001</v>
      </c>
      <c r="R343">
        <v>300.72000000000003</v>
      </c>
      <c r="S343">
        <v>830.74</v>
      </c>
      <c r="T343">
        <v>0</v>
      </c>
      <c r="U343">
        <v>0</v>
      </c>
      <c r="V343">
        <v>0</v>
      </c>
      <c r="W343">
        <v>0</v>
      </c>
      <c r="X343">
        <v>0</v>
      </c>
      <c r="Y343">
        <v>0</v>
      </c>
      <c r="Z343">
        <v>570.57000000000005</v>
      </c>
      <c r="AA343">
        <v>383.8</v>
      </c>
      <c r="AB343">
        <v>425.5</v>
      </c>
      <c r="AC343">
        <v>361.94</v>
      </c>
      <c r="AD343">
        <v>714.37</v>
      </c>
      <c r="AE343">
        <v>378.21</v>
      </c>
      <c r="AF343">
        <v>331.85</v>
      </c>
      <c r="AG343">
        <v>1688.17</v>
      </c>
      <c r="AH343">
        <v>0</v>
      </c>
      <c r="AI343">
        <v>0</v>
      </c>
      <c r="AJ343">
        <v>0</v>
      </c>
      <c r="AK343">
        <v>0</v>
      </c>
      <c r="AL343">
        <v>0</v>
      </c>
      <c r="AM343">
        <v>0</v>
      </c>
      <c r="AN343">
        <v>642.29</v>
      </c>
      <c r="AO343">
        <v>798.13</v>
      </c>
      <c r="AP343">
        <v>58.53</v>
      </c>
      <c r="AQ343">
        <v>0</v>
      </c>
      <c r="AR343">
        <v>0</v>
      </c>
      <c r="AS343">
        <v>0</v>
      </c>
      <c r="AT343">
        <v>0</v>
      </c>
      <c r="AU343">
        <v>0</v>
      </c>
      <c r="AV343">
        <v>0</v>
      </c>
    </row>
    <row r="344" spans="1:48" x14ac:dyDescent="0.45">
      <c r="A344" t="s">
        <v>10</v>
      </c>
      <c r="B344">
        <v>1</v>
      </c>
      <c r="C344">
        <v>7015</v>
      </c>
      <c r="D344">
        <v>5</v>
      </c>
      <c r="E344" t="s">
        <v>343</v>
      </c>
      <c r="G344">
        <v>0</v>
      </c>
      <c r="H344">
        <v>0</v>
      </c>
      <c r="I344">
        <v>0</v>
      </c>
      <c r="J344">
        <v>0</v>
      </c>
      <c r="K344">
        <v>0</v>
      </c>
      <c r="L344">
        <v>0</v>
      </c>
      <c r="M344">
        <v>0</v>
      </c>
      <c r="N344">
        <v>0</v>
      </c>
      <c r="O344">
        <v>0</v>
      </c>
      <c r="P344">
        <v>0</v>
      </c>
      <c r="Q344">
        <v>0</v>
      </c>
      <c r="R344">
        <v>0</v>
      </c>
      <c r="S344">
        <v>0</v>
      </c>
      <c r="T344">
        <v>0</v>
      </c>
      <c r="U344">
        <v>0</v>
      </c>
      <c r="V344">
        <v>0</v>
      </c>
      <c r="W344">
        <v>0</v>
      </c>
      <c r="X344">
        <v>0</v>
      </c>
      <c r="Y344">
        <v>0</v>
      </c>
      <c r="Z344">
        <v>0</v>
      </c>
      <c r="AA344">
        <v>0</v>
      </c>
      <c r="AB344">
        <v>0</v>
      </c>
      <c r="AC344">
        <v>0</v>
      </c>
      <c r="AD344">
        <v>0</v>
      </c>
      <c r="AE344">
        <v>0</v>
      </c>
      <c r="AF344">
        <v>0</v>
      </c>
      <c r="AG344">
        <v>0</v>
      </c>
      <c r="AH344">
        <v>0</v>
      </c>
      <c r="AI344">
        <v>0</v>
      </c>
      <c r="AJ344">
        <v>0</v>
      </c>
      <c r="AK344">
        <v>0</v>
      </c>
      <c r="AL344">
        <v>0</v>
      </c>
      <c r="AM344">
        <v>0</v>
      </c>
      <c r="AN344">
        <v>0</v>
      </c>
      <c r="AO344">
        <v>0</v>
      </c>
      <c r="AP344">
        <v>0</v>
      </c>
      <c r="AQ344">
        <v>0</v>
      </c>
      <c r="AR344">
        <v>0</v>
      </c>
      <c r="AS344">
        <v>0</v>
      </c>
      <c r="AT344">
        <v>0</v>
      </c>
      <c r="AU344">
        <v>0</v>
      </c>
      <c r="AV344">
        <v>0</v>
      </c>
    </row>
    <row r="345" spans="1:48" x14ac:dyDescent="0.45">
      <c r="A345" t="s">
        <v>10</v>
      </c>
      <c r="B345">
        <v>1</v>
      </c>
      <c r="C345">
        <v>7016</v>
      </c>
      <c r="D345">
        <v>5</v>
      </c>
      <c r="E345" t="s">
        <v>344</v>
      </c>
      <c r="G345">
        <v>0</v>
      </c>
      <c r="H345">
        <v>0</v>
      </c>
      <c r="I345">
        <v>0</v>
      </c>
      <c r="J345">
        <v>0</v>
      </c>
      <c r="K345">
        <v>0</v>
      </c>
      <c r="L345">
        <v>1115.29</v>
      </c>
      <c r="M345">
        <v>0</v>
      </c>
      <c r="N345">
        <v>0</v>
      </c>
      <c r="O345">
        <v>0</v>
      </c>
      <c r="P345">
        <v>450.16</v>
      </c>
      <c r="Q345">
        <v>1303.8800000000001</v>
      </c>
      <c r="R345">
        <v>0</v>
      </c>
      <c r="S345">
        <v>740</v>
      </c>
      <c r="T345">
        <v>0</v>
      </c>
      <c r="U345">
        <v>0</v>
      </c>
      <c r="V345">
        <v>0</v>
      </c>
      <c r="W345">
        <v>0</v>
      </c>
      <c r="X345">
        <v>0</v>
      </c>
      <c r="Y345">
        <v>0</v>
      </c>
      <c r="Z345">
        <v>63.06</v>
      </c>
      <c r="AA345">
        <v>0</v>
      </c>
      <c r="AB345">
        <v>0</v>
      </c>
      <c r="AC345">
        <v>0</v>
      </c>
      <c r="AD345">
        <v>0</v>
      </c>
      <c r="AE345">
        <v>0</v>
      </c>
      <c r="AF345">
        <v>1351.82</v>
      </c>
      <c r="AG345">
        <v>2085.13</v>
      </c>
      <c r="AH345">
        <v>0</v>
      </c>
      <c r="AI345">
        <v>0</v>
      </c>
      <c r="AJ345">
        <v>0</v>
      </c>
      <c r="AK345">
        <v>0</v>
      </c>
      <c r="AL345">
        <v>0</v>
      </c>
      <c r="AM345">
        <v>0</v>
      </c>
      <c r="AN345">
        <v>0</v>
      </c>
      <c r="AO345">
        <v>0</v>
      </c>
      <c r="AP345">
        <v>0</v>
      </c>
      <c r="AQ345">
        <v>0</v>
      </c>
      <c r="AR345">
        <v>0</v>
      </c>
      <c r="AS345">
        <v>0</v>
      </c>
      <c r="AT345">
        <v>0</v>
      </c>
      <c r="AU345">
        <v>0</v>
      </c>
      <c r="AV345">
        <v>0</v>
      </c>
    </row>
    <row r="346" spans="1:48" x14ac:dyDescent="0.45">
      <c r="A346" t="s">
        <v>10</v>
      </c>
      <c r="B346">
        <v>1</v>
      </c>
      <c r="C346">
        <v>7017</v>
      </c>
      <c r="D346">
        <v>5</v>
      </c>
      <c r="E346" t="s">
        <v>345</v>
      </c>
      <c r="G346">
        <v>0</v>
      </c>
      <c r="H346">
        <v>0</v>
      </c>
      <c r="I346">
        <v>0</v>
      </c>
      <c r="J346">
        <v>0</v>
      </c>
      <c r="K346">
        <v>0</v>
      </c>
      <c r="L346">
        <v>0</v>
      </c>
      <c r="M346">
        <v>344.1</v>
      </c>
      <c r="N346">
        <v>623.91999999999996</v>
      </c>
      <c r="O346">
        <v>319.79000000000002</v>
      </c>
      <c r="P346">
        <v>167.53</v>
      </c>
      <c r="Q346">
        <v>862.24</v>
      </c>
      <c r="R346">
        <v>2734.38</v>
      </c>
      <c r="S346">
        <v>774.11</v>
      </c>
      <c r="T346">
        <v>0</v>
      </c>
      <c r="U346">
        <v>0</v>
      </c>
      <c r="V346">
        <v>0</v>
      </c>
      <c r="W346">
        <v>0</v>
      </c>
      <c r="X346">
        <v>0</v>
      </c>
      <c r="Y346">
        <v>0</v>
      </c>
      <c r="Z346">
        <v>661.89</v>
      </c>
      <c r="AA346">
        <v>251.17</v>
      </c>
      <c r="AB346">
        <v>0</v>
      </c>
      <c r="AC346">
        <v>134.9</v>
      </c>
      <c r="AD346">
        <v>2058.61</v>
      </c>
      <c r="AE346">
        <v>421.29</v>
      </c>
      <c r="AF346">
        <v>1578.35</v>
      </c>
      <c r="AG346">
        <v>1029.6400000000001</v>
      </c>
      <c r="AH346">
        <v>0</v>
      </c>
      <c r="AI346">
        <v>0</v>
      </c>
      <c r="AJ346">
        <v>0</v>
      </c>
      <c r="AK346">
        <v>0</v>
      </c>
      <c r="AL346">
        <v>0</v>
      </c>
      <c r="AM346">
        <v>0</v>
      </c>
      <c r="AN346">
        <v>40.65</v>
      </c>
      <c r="AO346">
        <v>1154.8900000000001</v>
      </c>
      <c r="AP346">
        <v>200</v>
      </c>
      <c r="AQ346">
        <v>0</v>
      </c>
      <c r="AR346">
        <v>0</v>
      </c>
      <c r="AS346">
        <v>0</v>
      </c>
      <c r="AT346">
        <v>0</v>
      </c>
      <c r="AU346">
        <v>0</v>
      </c>
      <c r="AV346">
        <v>0</v>
      </c>
    </row>
    <row r="347" spans="1:48" x14ac:dyDescent="0.45">
      <c r="A347" t="s">
        <v>10</v>
      </c>
      <c r="B347">
        <v>1</v>
      </c>
      <c r="C347">
        <v>7018</v>
      </c>
      <c r="D347">
        <v>5</v>
      </c>
      <c r="E347" t="s">
        <v>346</v>
      </c>
      <c r="G347">
        <v>0</v>
      </c>
      <c r="H347">
        <v>0</v>
      </c>
      <c r="I347">
        <v>0</v>
      </c>
      <c r="J347">
        <v>0</v>
      </c>
      <c r="K347">
        <v>0</v>
      </c>
      <c r="L347">
        <v>0</v>
      </c>
      <c r="M347">
        <v>0</v>
      </c>
      <c r="N347">
        <v>0</v>
      </c>
      <c r="O347">
        <v>226.94</v>
      </c>
      <c r="P347">
        <v>0</v>
      </c>
      <c r="Q347">
        <v>443.68</v>
      </c>
      <c r="R347">
        <v>0</v>
      </c>
      <c r="S347">
        <v>599.41</v>
      </c>
      <c r="T347">
        <v>0</v>
      </c>
      <c r="U347">
        <v>0</v>
      </c>
      <c r="V347">
        <v>0</v>
      </c>
      <c r="W347">
        <v>0</v>
      </c>
      <c r="X347">
        <v>0</v>
      </c>
      <c r="Y347">
        <v>0</v>
      </c>
      <c r="Z347">
        <v>0</v>
      </c>
      <c r="AA347">
        <v>0</v>
      </c>
      <c r="AB347">
        <v>0</v>
      </c>
      <c r="AC347">
        <v>0</v>
      </c>
      <c r="AD347">
        <v>0</v>
      </c>
      <c r="AE347">
        <v>207.77</v>
      </c>
      <c r="AF347">
        <v>0</v>
      </c>
      <c r="AG347">
        <v>695.32</v>
      </c>
      <c r="AH347">
        <v>0</v>
      </c>
      <c r="AI347">
        <v>0</v>
      </c>
      <c r="AJ347">
        <v>0</v>
      </c>
      <c r="AK347">
        <v>0</v>
      </c>
      <c r="AL347">
        <v>0</v>
      </c>
      <c r="AM347">
        <v>0</v>
      </c>
      <c r="AN347">
        <v>0</v>
      </c>
      <c r="AO347">
        <v>0</v>
      </c>
      <c r="AP347">
        <v>0</v>
      </c>
      <c r="AQ347">
        <v>0</v>
      </c>
      <c r="AR347">
        <v>0</v>
      </c>
      <c r="AS347">
        <v>0</v>
      </c>
      <c r="AT347">
        <v>0</v>
      </c>
      <c r="AU347">
        <v>0</v>
      </c>
      <c r="AV347">
        <v>0</v>
      </c>
    </row>
    <row r="348" spans="1:48" x14ac:dyDescent="0.45">
      <c r="A348" t="s">
        <v>10</v>
      </c>
      <c r="B348">
        <v>1</v>
      </c>
      <c r="C348">
        <v>7019</v>
      </c>
      <c r="D348">
        <v>5</v>
      </c>
      <c r="E348" t="s">
        <v>347</v>
      </c>
      <c r="G348">
        <v>0</v>
      </c>
      <c r="H348">
        <v>0</v>
      </c>
      <c r="I348">
        <v>0</v>
      </c>
      <c r="J348">
        <v>0</v>
      </c>
      <c r="K348">
        <v>0</v>
      </c>
      <c r="L348">
        <v>0</v>
      </c>
      <c r="M348">
        <v>147</v>
      </c>
      <c r="N348">
        <v>0</v>
      </c>
      <c r="O348">
        <v>45.99</v>
      </c>
      <c r="P348">
        <v>0</v>
      </c>
      <c r="Q348">
        <v>110.85</v>
      </c>
      <c r="R348">
        <v>0</v>
      </c>
      <c r="S348">
        <v>3642.13</v>
      </c>
      <c r="T348">
        <v>0</v>
      </c>
      <c r="U348">
        <v>0</v>
      </c>
      <c r="V348">
        <v>0</v>
      </c>
      <c r="W348">
        <v>0</v>
      </c>
      <c r="X348">
        <v>0</v>
      </c>
      <c r="Y348">
        <v>0</v>
      </c>
      <c r="Z348">
        <v>211.82</v>
      </c>
      <c r="AA348">
        <v>24.34</v>
      </c>
      <c r="AB348">
        <v>1253.8</v>
      </c>
      <c r="AC348">
        <v>458.53</v>
      </c>
      <c r="AD348">
        <v>1220.72</v>
      </c>
      <c r="AE348">
        <v>1540.91</v>
      </c>
      <c r="AF348">
        <v>0</v>
      </c>
      <c r="AG348">
        <v>364.2</v>
      </c>
      <c r="AH348">
        <v>0</v>
      </c>
      <c r="AI348">
        <v>0</v>
      </c>
      <c r="AJ348">
        <v>0</v>
      </c>
      <c r="AK348">
        <v>0</v>
      </c>
      <c r="AL348">
        <v>0</v>
      </c>
      <c r="AM348">
        <v>0</v>
      </c>
      <c r="AN348">
        <v>0</v>
      </c>
      <c r="AO348">
        <v>0</v>
      </c>
      <c r="AP348">
        <v>2296.88</v>
      </c>
      <c r="AQ348">
        <v>0</v>
      </c>
      <c r="AR348">
        <v>0</v>
      </c>
      <c r="AS348">
        <v>0</v>
      </c>
      <c r="AT348">
        <v>0</v>
      </c>
      <c r="AU348">
        <v>0</v>
      </c>
      <c r="AV348">
        <v>0</v>
      </c>
    </row>
    <row r="349" spans="1:48" x14ac:dyDescent="0.45">
      <c r="A349" t="s">
        <v>10</v>
      </c>
      <c r="B349">
        <v>1</v>
      </c>
      <c r="C349">
        <v>7020</v>
      </c>
      <c r="D349">
        <v>5</v>
      </c>
      <c r="E349" t="s">
        <v>348</v>
      </c>
      <c r="G349">
        <v>0</v>
      </c>
      <c r="H349">
        <v>0</v>
      </c>
      <c r="I349">
        <v>0</v>
      </c>
      <c r="J349">
        <v>0</v>
      </c>
      <c r="K349">
        <v>0</v>
      </c>
      <c r="L349">
        <v>0</v>
      </c>
      <c r="M349">
        <v>0</v>
      </c>
      <c r="N349">
        <v>0</v>
      </c>
      <c r="O349">
        <v>0</v>
      </c>
      <c r="P349">
        <v>0</v>
      </c>
      <c r="Q349">
        <v>0</v>
      </c>
      <c r="R349">
        <v>0</v>
      </c>
      <c r="S349">
        <v>0</v>
      </c>
      <c r="T349">
        <v>0</v>
      </c>
      <c r="U349">
        <v>0</v>
      </c>
      <c r="V349">
        <v>0</v>
      </c>
      <c r="W349">
        <v>0</v>
      </c>
      <c r="X349">
        <v>0</v>
      </c>
      <c r="Y349">
        <v>0</v>
      </c>
      <c r="Z349">
        <v>0</v>
      </c>
      <c r="AA349">
        <v>0</v>
      </c>
      <c r="AB349">
        <v>0</v>
      </c>
      <c r="AC349">
        <v>0</v>
      </c>
      <c r="AD349">
        <v>0</v>
      </c>
      <c r="AE349">
        <v>0</v>
      </c>
      <c r="AF349">
        <v>0</v>
      </c>
      <c r="AG349">
        <v>0</v>
      </c>
      <c r="AH349">
        <v>0</v>
      </c>
      <c r="AI349">
        <v>0</v>
      </c>
      <c r="AJ349">
        <v>0</v>
      </c>
      <c r="AK349">
        <v>0</v>
      </c>
      <c r="AL349">
        <v>0</v>
      </c>
      <c r="AM349">
        <v>0</v>
      </c>
      <c r="AN349">
        <v>0</v>
      </c>
      <c r="AO349">
        <v>0</v>
      </c>
      <c r="AP349">
        <v>0</v>
      </c>
      <c r="AQ349">
        <v>0</v>
      </c>
      <c r="AR349">
        <v>0</v>
      </c>
      <c r="AS349">
        <v>0</v>
      </c>
      <c r="AT349">
        <v>0</v>
      </c>
      <c r="AU349">
        <v>0</v>
      </c>
      <c r="AV349">
        <v>0</v>
      </c>
    </row>
    <row r="350" spans="1:48" x14ac:dyDescent="0.45">
      <c r="A350" t="s">
        <v>10</v>
      </c>
      <c r="B350">
        <v>1</v>
      </c>
      <c r="C350">
        <v>7021</v>
      </c>
      <c r="D350">
        <v>5</v>
      </c>
      <c r="E350" t="s">
        <v>349</v>
      </c>
      <c r="G350">
        <v>0</v>
      </c>
      <c r="H350">
        <v>0</v>
      </c>
      <c r="I350">
        <v>0</v>
      </c>
      <c r="J350">
        <v>450</v>
      </c>
      <c r="K350">
        <v>67</v>
      </c>
      <c r="L350">
        <v>0</v>
      </c>
      <c r="M350">
        <v>0</v>
      </c>
      <c r="N350">
        <v>0</v>
      </c>
      <c r="O350">
        <v>0</v>
      </c>
      <c r="P350">
        <v>0</v>
      </c>
      <c r="Q350">
        <v>1333.4</v>
      </c>
      <c r="R350">
        <v>0</v>
      </c>
      <c r="S350">
        <v>380.22</v>
      </c>
      <c r="T350">
        <v>0</v>
      </c>
      <c r="U350">
        <v>0</v>
      </c>
      <c r="V350">
        <v>0</v>
      </c>
      <c r="W350">
        <v>0</v>
      </c>
      <c r="X350">
        <v>0</v>
      </c>
      <c r="Y350">
        <v>196.11</v>
      </c>
      <c r="Z350">
        <v>277.24</v>
      </c>
      <c r="AA350">
        <v>720.4</v>
      </c>
      <c r="AB350">
        <v>0</v>
      </c>
      <c r="AC350">
        <v>0</v>
      </c>
      <c r="AD350">
        <v>1063.5</v>
      </c>
      <c r="AE350">
        <v>0</v>
      </c>
      <c r="AF350">
        <v>0</v>
      </c>
      <c r="AG350">
        <v>0</v>
      </c>
      <c r="AH350">
        <v>0</v>
      </c>
      <c r="AI350">
        <v>0</v>
      </c>
      <c r="AJ350">
        <v>0</v>
      </c>
      <c r="AK350">
        <v>0</v>
      </c>
      <c r="AL350">
        <v>0</v>
      </c>
      <c r="AM350">
        <v>0</v>
      </c>
      <c r="AN350">
        <v>0</v>
      </c>
      <c r="AO350">
        <v>0</v>
      </c>
      <c r="AP350">
        <v>0</v>
      </c>
      <c r="AQ350">
        <v>0</v>
      </c>
      <c r="AR350">
        <v>0</v>
      </c>
      <c r="AS350">
        <v>0</v>
      </c>
      <c r="AT350">
        <v>0</v>
      </c>
      <c r="AU350">
        <v>0</v>
      </c>
      <c r="AV350">
        <v>0</v>
      </c>
    </row>
    <row r="351" spans="1:48" x14ac:dyDescent="0.45">
      <c r="A351" t="s">
        <v>10</v>
      </c>
      <c r="B351">
        <v>1</v>
      </c>
      <c r="C351">
        <v>7022</v>
      </c>
      <c r="D351">
        <v>5</v>
      </c>
      <c r="E351" t="s">
        <v>350</v>
      </c>
      <c r="G351">
        <v>0</v>
      </c>
      <c r="H351">
        <v>0</v>
      </c>
      <c r="I351">
        <v>0</v>
      </c>
      <c r="J351">
        <v>0</v>
      </c>
      <c r="K351">
        <v>0</v>
      </c>
      <c r="L351">
        <v>0</v>
      </c>
      <c r="M351">
        <v>0</v>
      </c>
      <c r="N351">
        <v>0</v>
      </c>
      <c r="O351">
        <v>0</v>
      </c>
      <c r="P351">
        <v>0</v>
      </c>
      <c r="Q351">
        <v>0</v>
      </c>
      <c r="R351">
        <v>0</v>
      </c>
      <c r="S351">
        <v>0</v>
      </c>
      <c r="T351">
        <v>0</v>
      </c>
      <c r="U351">
        <v>0</v>
      </c>
      <c r="V351">
        <v>0</v>
      </c>
      <c r="W351">
        <v>0</v>
      </c>
      <c r="X351">
        <v>0</v>
      </c>
      <c r="Y351">
        <v>0</v>
      </c>
      <c r="Z351">
        <v>0</v>
      </c>
      <c r="AA351">
        <v>0</v>
      </c>
      <c r="AB351">
        <v>0</v>
      </c>
      <c r="AC351">
        <v>0</v>
      </c>
      <c r="AD351">
        <v>0</v>
      </c>
      <c r="AE351">
        <v>0</v>
      </c>
      <c r="AF351">
        <v>0</v>
      </c>
      <c r="AG351">
        <v>0</v>
      </c>
      <c r="AH351">
        <v>0</v>
      </c>
      <c r="AI351">
        <v>0</v>
      </c>
      <c r="AJ351">
        <v>0</v>
      </c>
      <c r="AK351">
        <v>0</v>
      </c>
      <c r="AL351">
        <v>0</v>
      </c>
      <c r="AM351">
        <v>0</v>
      </c>
      <c r="AN351">
        <v>0</v>
      </c>
      <c r="AO351">
        <v>0</v>
      </c>
      <c r="AP351">
        <v>0</v>
      </c>
      <c r="AQ351">
        <v>0</v>
      </c>
      <c r="AR351">
        <v>0</v>
      </c>
      <c r="AS351">
        <v>0</v>
      </c>
      <c r="AT351">
        <v>0</v>
      </c>
      <c r="AU351">
        <v>0</v>
      </c>
      <c r="AV351">
        <v>0</v>
      </c>
    </row>
    <row r="352" spans="1:48" x14ac:dyDescent="0.45">
      <c r="A352" t="s">
        <v>10</v>
      </c>
      <c r="B352">
        <v>1</v>
      </c>
      <c r="C352">
        <v>7023</v>
      </c>
      <c r="D352">
        <v>5</v>
      </c>
      <c r="E352" t="s">
        <v>351</v>
      </c>
      <c r="G352">
        <v>0</v>
      </c>
      <c r="H352">
        <v>0</v>
      </c>
      <c r="I352">
        <v>0</v>
      </c>
      <c r="J352">
        <v>0</v>
      </c>
      <c r="K352">
        <v>0</v>
      </c>
      <c r="L352">
        <v>0</v>
      </c>
      <c r="M352">
        <v>318.58999999999997</v>
      </c>
      <c r="N352">
        <v>0</v>
      </c>
      <c r="O352">
        <v>2000</v>
      </c>
      <c r="P352">
        <v>0</v>
      </c>
      <c r="Q352">
        <v>90.83</v>
      </c>
      <c r="R352">
        <v>0</v>
      </c>
      <c r="S352">
        <v>358.45</v>
      </c>
      <c r="T352">
        <v>0</v>
      </c>
      <c r="U352">
        <v>0</v>
      </c>
      <c r="V352">
        <v>0</v>
      </c>
      <c r="W352">
        <v>0</v>
      </c>
      <c r="X352">
        <v>0</v>
      </c>
      <c r="Y352">
        <v>0</v>
      </c>
      <c r="Z352">
        <v>2000</v>
      </c>
      <c r="AA352">
        <v>0</v>
      </c>
      <c r="AB352">
        <v>0</v>
      </c>
      <c r="AC352">
        <v>0</v>
      </c>
      <c r="AD352">
        <v>0</v>
      </c>
      <c r="AE352">
        <v>300</v>
      </c>
      <c r="AF352">
        <v>0</v>
      </c>
      <c r="AG352">
        <v>0</v>
      </c>
      <c r="AH352">
        <v>0</v>
      </c>
      <c r="AI352">
        <v>0</v>
      </c>
      <c r="AJ352">
        <v>0</v>
      </c>
      <c r="AK352">
        <v>0</v>
      </c>
      <c r="AL352">
        <v>0</v>
      </c>
      <c r="AM352">
        <v>800</v>
      </c>
      <c r="AN352">
        <v>723.54</v>
      </c>
      <c r="AO352">
        <v>0</v>
      </c>
      <c r="AP352">
        <v>0</v>
      </c>
      <c r="AQ352">
        <v>0</v>
      </c>
      <c r="AR352">
        <v>0</v>
      </c>
      <c r="AS352">
        <v>0</v>
      </c>
      <c r="AT352">
        <v>0</v>
      </c>
      <c r="AU352">
        <v>0</v>
      </c>
      <c r="AV352">
        <v>0</v>
      </c>
    </row>
    <row r="353" spans="1:48" x14ac:dyDescent="0.45">
      <c r="A353" t="s">
        <v>10</v>
      </c>
      <c r="B353">
        <v>1</v>
      </c>
      <c r="C353">
        <v>7024</v>
      </c>
      <c r="D353">
        <v>5</v>
      </c>
      <c r="E353" t="s">
        <v>352</v>
      </c>
      <c r="G353">
        <v>0</v>
      </c>
      <c r="H353">
        <v>0</v>
      </c>
      <c r="I353">
        <v>0</v>
      </c>
      <c r="J353">
        <v>0</v>
      </c>
      <c r="K353">
        <v>1500</v>
      </c>
      <c r="L353">
        <v>0</v>
      </c>
      <c r="M353">
        <v>0</v>
      </c>
      <c r="N353">
        <v>0</v>
      </c>
      <c r="O353">
        <v>6200</v>
      </c>
      <c r="P353">
        <v>8585.27</v>
      </c>
      <c r="Q353">
        <v>0</v>
      </c>
      <c r="R353">
        <v>0</v>
      </c>
      <c r="S353">
        <v>2236.88</v>
      </c>
      <c r="T353">
        <v>0</v>
      </c>
      <c r="U353">
        <v>0</v>
      </c>
      <c r="V353">
        <v>0</v>
      </c>
      <c r="W353">
        <v>0</v>
      </c>
      <c r="X353">
        <v>0</v>
      </c>
      <c r="Y353">
        <v>1649.76</v>
      </c>
      <c r="Z353">
        <v>840</v>
      </c>
      <c r="AA353">
        <v>0</v>
      </c>
      <c r="AB353">
        <v>1000</v>
      </c>
      <c r="AC353">
        <v>3800</v>
      </c>
      <c r="AD353">
        <v>10924.22</v>
      </c>
      <c r="AE353">
        <v>0</v>
      </c>
      <c r="AF353">
        <v>0</v>
      </c>
      <c r="AG353">
        <v>0</v>
      </c>
      <c r="AH353">
        <v>0</v>
      </c>
      <c r="AI353">
        <v>0</v>
      </c>
      <c r="AJ353">
        <v>0</v>
      </c>
      <c r="AK353">
        <v>0</v>
      </c>
      <c r="AL353">
        <v>0</v>
      </c>
      <c r="AM353">
        <v>1500</v>
      </c>
      <c r="AN353">
        <v>0</v>
      </c>
      <c r="AO353">
        <v>1251.44</v>
      </c>
      <c r="AP353">
        <v>0</v>
      </c>
      <c r="AQ353">
        <v>0</v>
      </c>
      <c r="AR353">
        <v>0</v>
      </c>
      <c r="AS353">
        <v>0</v>
      </c>
      <c r="AT353">
        <v>0</v>
      </c>
      <c r="AU353">
        <v>0</v>
      </c>
      <c r="AV353">
        <v>0</v>
      </c>
    </row>
    <row r="354" spans="1:48" x14ac:dyDescent="0.45">
      <c r="A354" t="s">
        <v>10</v>
      </c>
      <c r="B354">
        <v>1</v>
      </c>
      <c r="C354">
        <v>7025</v>
      </c>
      <c r="D354">
        <v>5</v>
      </c>
      <c r="E354" t="s">
        <v>353</v>
      </c>
      <c r="G354">
        <v>0</v>
      </c>
      <c r="H354">
        <v>0</v>
      </c>
      <c r="I354">
        <v>0</v>
      </c>
      <c r="J354">
        <v>0</v>
      </c>
      <c r="K354">
        <v>0</v>
      </c>
      <c r="L354">
        <v>0</v>
      </c>
      <c r="M354">
        <v>0</v>
      </c>
      <c r="N354">
        <v>0</v>
      </c>
      <c r="O354">
        <v>0</v>
      </c>
      <c r="P354">
        <v>0</v>
      </c>
      <c r="Q354">
        <v>0</v>
      </c>
      <c r="R354">
        <v>114.98</v>
      </c>
      <c r="S354">
        <v>737.69</v>
      </c>
      <c r="T354">
        <v>0</v>
      </c>
      <c r="U354">
        <v>0</v>
      </c>
      <c r="V354">
        <v>0</v>
      </c>
      <c r="W354">
        <v>0</v>
      </c>
      <c r="X354">
        <v>0</v>
      </c>
      <c r="Y354">
        <v>0</v>
      </c>
      <c r="Z354">
        <v>0</v>
      </c>
      <c r="AA354">
        <v>994.9</v>
      </c>
      <c r="AB354">
        <v>0</v>
      </c>
      <c r="AC354">
        <v>0</v>
      </c>
      <c r="AD354">
        <v>0</v>
      </c>
      <c r="AE354">
        <v>0</v>
      </c>
      <c r="AF354">
        <v>0</v>
      </c>
      <c r="AG354">
        <v>0</v>
      </c>
      <c r="AH354">
        <v>0</v>
      </c>
      <c r="AI354">
        <v>0</v>
      </c>
      <c r="AJ354">
        <v>0</v>
      </c>
      <c r="AK354">
        <v>0</v>
      </c>
      <c r="AL354">
        <v>0</v>
      </c>
      <c r="AM354">
        <v>0</v>
      </c>
      <c r="AN354">
        <v>0</v>
      </c>
      <c r="AO354">
        <v>927.41</v>
      </c>
      <c r="AP354">
        <v>145</v>
      </c>
      <c r="AQ354">
        <v>0</v>
      </c>
      <c r="AR354">
        <v>0</v>
      </c>
      <c r="AS354">
        <v>0</v>
      </c>
      <c r="AT354">
        <v>0</v>
      </c>
      <c r="AU354">
        <v>0</v>
      </c>
      <c r="AV354">
        <v>0</v>
      </c>
    </row>
    <row r="355" spans="1:48" x14ac:dyDescent="0.45">
      <c r="A355" t="s">
        <v>10</v>
      </c>
      <c r="B355">
        <v>1</v>
      </c>
      <c r="C355">
        <v>7026</v>
      </c>
      <c r="D355">
        <v>5</v>
      </c>
      <c r="E355" t="s">
        <v>354</v>
      </c>
      <c r="G355">
        <v>0</v>
      </c>
      <c r="H355">
        <v>0</v>
      </c>
      <c r="I355">
        <v>0</v>
      </c>
      <c r="J355">
        <v>0</v>
      </c>
      <c r="K355">
        <v>0</v>
      </c>
      <c r="L355">
        <v>0</v>
      </c>
      <c r="M355">
        <v>0</v>
      </c>
      <c r="N355">
        <v>0</v>
      </c>
      <c r="O355">
        <v>2500</v>
      </c>
      <c r="P355">
        <v>0</v>
      </c>
      <c r="Q355">
        <v>0</v>
      </c>
      <c r="R355">
        <v>0</v>
      </c>
      <c r="S355">
        <v>0</v>
      </c>
      <c r="T355">
        <v>0</v>
      </c>
      <c r="U355">
        <v>0</v>
      </c>
      <c r="V355">
        <v>0</v>
      </c>
      <c r="W355">
        <v>0</v>
      </c>
      <c r="X355">
        <v>0</v>
      </c>
      <c r="Y355">
        <v>0</v>
      </c>
      <c r="Z355">
        <v>0</v>
      </c>
      <c r="AA355">
        <v>0</v>
      </c>
      <c r="AB355">
        <v>0</v>
      </c>
      <c r="AC355">
        <v>0</v>
      </c>
      <c r="AD355">
        <v>0</v>
      </c>
      <c r="AE355">
        <v>0</v>
      </c>
      <c r="AF355">
        <v>0</v>
      </c>
      <c r="AG355">
        <v>0</v>
      </c>
      <c r="AH355">
        <v>0</v>
      </c>
      <c r="AI355">
        <v>0</v>
      </c>
      <c r="AJ355">
        <v>0</v>
      </c>
      <c r="AK355">
        <v>0</v>
      </c>
      <c r="AL355">
        <v>0</v>
      </c>
      <c r="AM355">
        <v>0</v>
      </c>
      <c r="AN355">
        <v>0</v>
      </c>
      <c r="AO355">
        <v>0</v>
      </c>
      <c r="AP355">
        <v>0</v>
      </c>
      <c r="AQ355">
        <v>0</v>
      </c>
      <c r="AR355">
        <v>0</v>
      </c>
      <c r="AS355">
        <v>0</v>
      </c>
      <c r="AT355">
        <v>0</v>
      </c>
      <c r="AU355">
        <v>0</v>
      </c>
      <c r="AV355">
        <v>0</v>
      </c>
    </row>
    <row r="356" spans="1:48" x14ac:dyDescent="0.45">
      <c r="A356" t="s">
        <v>10</v>
      </c>
      <c r="B356">
        <v>1</v>
      </c>
      <c r="C356">
        <v>7027</v>
      </c>
      <c r="D356">
        <v>5</v>
      </c>
      <c r="E356" t="s">
        <v>355</v>
      </c>
      <c r="G356">
        <v>0</v>
      </c>
      <c r="H356">
        <v>0</v>
      </c>
      <c r="I356">
        <v>0</v>
      </c>
      <c r="J356">
        <v>0</v>
      </c>
      <c r="K356">
        <v>0</v>
      </c>
      <c r="L356">
        <v>1162.72</v>
      </c>
      <c r="M356">
        <v>0</v>
      </c>
      <c r="N356">
        <v>0</v>
      </c>
      <c r="O356">
        <v>0</v>
      </c>
      <c r="P356">
        <v>777.43</v>
      </c>
      <c r="Q356">
        <v>0</v>
      </c>
      <c r="R356">
        <v>0</v>
      </c>
      <c r="S356">
        <v>724.34</v>
      </c>
      <c r="T356">
        <v>0</v>
      </c>
      <c r="U356">
        <v>0</v>
      </c>
      <c r="V356">
        <v>0</v>
      </c>
      <c r="W356">
        <v>0</v>
      </c>
      <c r="X356">
        <v>0</v>
      </c>
      <c r="Y356">
        <v>0</v>
      </c>
      <c r="Z356">
        <v>0</v>
      </c>
      <c r="AA356">
        <v>0</v>
      </c>
      <c r="AB356">
        <v>2163.79</v>
      </c>
      <c r="AC356">
        <v>0</v>
      </c>
      <c r="AD356">
        <v>3829.04</v>
      </c>
      <c r="AE356">
        <v>0</v>
      </c>
      <c r="AF356">
        <v>0</v>
      </c>
      <c r="AG356">
        <v>4306.41</v>
      </c>
      <c r="AH356">
        <v>0</v>
      </c>
      <c r="AI356">
        <v>0</v>
      </c>
      <c r="AJ356">
        <v>0</v>
      </c>
      <c r="AK356">
        <v>0</v>
      </c>
      <c r="AL356">
        <v>0</v>
      </c>
      <c r="AM356">
        <v>0</v>
      </c>
      <c r="AN356">
        <v>1482.18</v>
      </c>
      <c r="AO356">
        <v>150.13999999999999</v>
      </c>
      <c r="AP356">
        <v>0</v>
      </c>
      <c r="AQ356">
        <v>0</v>
      </c>
      <c r="AR356">
        <v>0</v>
      </c>
      <c r="AS356">
        <v>0</v>
      </c>
      <c r="AT356">
        <v>0</v>
      </c>
      <c r="AU356">
        <v>0</v>
      </c>
      <c r="AV356">
        <v>0</v>
      </c>
    </row>
    <row r="357" spans="1:48" x14ac:dyDescent="0.45">
      <c r="A357" t="s">
        <v>10</v>
      </c>
      <c r="B357">
        <v>1</v>
      </c>
      <c r="C357">
        <v>7028</v>
      </c>
      <c r="D357">
        <v>5</v>
      </c>
      <c r="E357" t="s">
        <v>356</v>
      </c>
      <c r="G357">
        <v>0</v>
      </c>
      <c r="H357">
        <v>0</v>
      </c>
      <c r="I357">
        <v>0</v>
      </c>
      <c r="J357">
        <v>0</v>
      </c>
      <c r="K357">
        <v>0</v>
      </c>
      <c r="L357">
        <v>0</v>
      </c>
      <c r="M357">
        <v>0</v>
      </c>
      <c r="N357">
        <v>58.29</v>
      </c>
      <c r="O357">
        <v>0</v>
      </c>
      <c r="P357">
        <v>231.21</v>
      </c>
      <c r="Q357">
        <v>0</v>
      </c>
      <c r="R357">
        <v>0</v>
      </c>
      <c r="S357">
        <v>756.46</v>
      </c>
      <c r="T357">
        <v>0</v>
      </c>
      <c r="U357">
        <v>0</v>
      </c>
      <c r="V357">
        <v>0</v>
      </c>
      <c r="W357">
        <v>0</v>
      </c>
      <c r="X357">
        <v>0</v>
      </c>
      <c r="Y357">
        <v>0</v>
      </c>
      <c r="Z357">
        <v>0</v>
      </c>
      <c r="AA357">
        <v>0</v>
      </c>
      <c r="AB357">
        <v>0</v>
      </c>
      <c r="AC357">
        <v>0</v>
      </c>
      <c r="AD357">
        <v>535.21</v>
      </c>
      <c r="AE357">
        <v>133.43</v>
      </c>
      <c r="AF357">
        <v>0</v>
      </c>
      <c r="AG357">
        <v>502.88</v>
      </c>
      <c r="AH357">
        <v>0</v>
      </c>
      <c r="AI357">
        <v>0</v>
      </c>
      <c r="AJ357">
        <v>0</v>
      </c>
      <c r="AK357">
        <v>0</v>
      </c>
      <c r="AL357">
        <v>0</v>
      </c>
      <c r="AM357">
        <v>0</v>
      </c>
      <c r="AN357">
        <v>0</v>
      </c>
      <c r="AO357">
        <v>0</v>
      </c>
      <c r="AP357">
        <v>0</v>
      </c>
      <c r="AQ357">
        <v>0</v>
      </c>
      <c r="AR357">
        <v>0</v>
      </c>
      <c r="AS357">
        <v>0</v>
      </c>
      <c r="AT357">
        <v>0</v>
      </c>
      <c r="AU357">
        <v>0</v>
      </c>
      <c r="AV357">
        <v>0</v>
      </c>
    </row>
    <row r="358" spans="1:48" x14ac:dyDescent="0.45">
      <c r="A358" t="s">
        <v>10</v>
      </c>
      <c r="B358">
        <v>1</v>
      </c>
      <c r="C358">
        <v>7029</v>
      </c>
      <c r="D358">
        <v>5</v>
      </c>
      <c r="E358" t="s">
        <v>357</v>
      </c>
      <c r="G358">
        <v>0</v>
      </c>
      <c r="H358">
        <v>0</v>
      </c>
      <c r="I358">
        <v>0</v>
      </c>
      <c r="J358">
        <v>0</v>
      </c>
      <c r="K358">
        <v>0</v>
      </c>
      <c r="L358">
        <v>0</v>
      </c>
      <c r="M358">
        <v>0</v>
      </c>
      <c r="N358">
        <v>0</v>
      </c>
      <c r="O358">
        <v>0</v>
      </c>
      <c r="P358">
        <v>0</v>
      </c>
      <c r="Q358">
        <v>0</v>
      </c>
      <c r="R358">
        <v>0</v>
      </c>
      <c r="S358">
        <v>0</v>
      </c>
      <c r="T358">
        <v>0</v>
      </c>
      <c r="U358">
        <v>0</v>
      </c>
      <c r="V358">
        <v>0</v>
      </c>
      <c r="W358">
        <v>0</v>
      </c>
      <c r="X358">
        <v>0</v>
      </c>
      <c r="Y358">
        <v>0</v>
      </c>
      <c r="Z358">
        <v>0</v>
      </c>
      <c r="AA358">
        <v>0</v>
      </c>
      <c r="AB358">
        <v>0</v>
      </c>
      <c r="AC358">
        <v>0</v>
      </c>
      <c r="AD358">
        <v>0</v>
      </c>
      <c r="AE358">
        <v>0</v>
      </c>
      <c r="AF358">
        <v>0</v>
      </c>
      <c r="AG358">
        <v>0</v>
      </c>
      <c r="AH358">
        <v>0</v>
      </c>
      <c r="AI358">
        <v>0</v>
      </c>
      <c r="AJ358">
        <v>0</v>
      </c>
      <c r="AK358">
        <v>0</v>
      </c>
      <c r="AL358">
        <v>0</v>
      </c>
      <c r="AM358">
        <v>0</v>
      </c>
      <c r="AN358">
        <v>0</v>
      </c>
      <c r="AO358">
        <v>0</v>
      </c>
      <c r="AP358">
        <v>0</v>
      </c>
      <c r="AQ358">
        <v>0</v>
      </c>
      <c r="AR358">
        <v>0</v>
      </c>
      <c r="AS358">
        <v>0</v>
      </c>
      <c r="AT358">
        <v>0</v>
      </c>
      <c r="AU358">
        <v>0</v>
      </c>
      <c r="AV358">
        <v>0</v>
      </c>
    </row>
    <row r="359" spans="1:48" x14ac:dyDescent="0.45">
      <c r="A359" t="s">
        <v>10</v>
      </c>
      <c r="B359">
        <v>1</v>
      </c>
      <c r="C359">
        <v>7030</v>
      </c>
      <c r="D359">
        <v>5</v>
      </c>
      <c r="E359" t="s">
        <v>358</v>
      </c>
      <c r="G359">
        <v>0</v>
      </c>
      <c r="H359">
        <v>0</v>
      </c>
      <c r="I359">
        <v>0</v>
      </c>
      <c r="J359">
        <v>0</v>
      </c>
      <c r="K359">
        <v>0</v>
      </c>
      <c r="L359">
        <v>0</v>
      </c>
      <c r="M359">
        <v>0</v>
      </c>
      <c r="N359">
        <v>0</v>
      </c>
      <c r="O359">
        <v>0</v>
      </c>
      <c r="P359">
        <v>0</v>
      </c>
      <c r="Q359">
        <v>0</v>
      </c>
      <c r="R359">
        <v>0</v>
      </c>
      <c r="S359">
        <v>0</v>
      </c>
      <c r="T359">
        <v>0</v>
      </c>
      <c r="U359">
        <v>0</v>
      </c>
      <c r="V359">
        <v>0</v>
      </c>
      <c r="W359">
        <v>0</v>
      </c>
      <c r="X359">
        <v>0</v>
      </c>
      <c r="Y359">
        <v>0</v>
      </c>
      <c r="Z359">
        <v>0</v>
      </c>
      <c r="AA359">
        <v>0</v>
      </c>
      <c r="AB359">
        <v>0</v>
      </c>
      <c r="AC359">
        <v>0</v>
      </c>
      <c r="AD359">
        <v>0</v>
      </c>
      <c r="AE359">
        <v>0</v>
      </c>
      <c r="AF359">
        <v>0</v>
      </c>
      <c r="AG359">
        <v>0</v>
      </c>
      <c r="AH359">
        <v>0</v>
      </c>
      <c r="AI359">
        <v>0</v>
      </c>
      <c r="AJ359">
        <v>0</v>
      </c>
      <c r="AK359">
        <v>0</v>
      </c>
      <c r="AL359">
        <v>0</v>
      </c>
      <c r="AM359">
        <v>0</v>
      </c>
      <c r="AN359">
        <v>0</v>
      </c>
      <c r="AO359">
        <v>0</v>
      </c>
      <c r="AP359">
        <v>0</v>
      </c>
      <c r="AQ359">
        <v>0</v>
      </c>
      <c r="AR359">
        <v>0</v>
      </c>
      <c r="AS359">
        <v>0</v>
      </c>
      <c r="AT359">
        <v>0</v>
      </c>
      <c r="AU359">
        <v>0</v>
      </c>
      <c r="AV359">
        <v>0</v>
      </c>
    </row>
    <row r="360" spans="1:48" x14ac:dyDescent="0.45">
      <c r="A360" t="s">
        <v>10</v>
      </c>
      <c r="B360">
        <v>1</v>
      </c>
      <c r="C360">
        <v>7031</v>
      </c>
      <c r="D360">
        <v>5</v>
      </c>
      <c r="E360" t="s">
        <v>359</v>
      </c>
      <c r="G360">
        <v>0</v>
      </c>
      <c r="H360">
        <v>0</v>
      </c>
      <c r="I360">
        <v>0</v>
      </c>
      <c r="J360">
        <v>0</v>
      </c>
      <c r="K360">
        <v>0</v>
      </c>
      <c r="L360">
        <v>0</v>
      </c>
      <c r="M360">
        <v>0</v>
      </c>
      <c r="N360">
        <v>0</v>
      </c>
      <c r="O360">
        <v>0</v>
      </c>
      <c r="P360">
        <v>0</v>
      </c>
      <c r="Q360">
        <v>0</v>
      </c>
      <c r="R360">
        <v>0</v>
      </c>
      <c r="S360">
        <v>0</v>
      </c>
      <c r="T360">
        <v>0</v>
      </c>
      <c r="U360">
        <v>0</v>
      </c>
      <c r="V360">
        <v>0</v>
      </c>
      <c r="W360">
        <v>0</v>
      </c>
      <c r="X360">
        <v>0</v>
      </c>
      <c r="Y360">
        <v>0</v>
      </c>
      <c r="Z360">
        <v>0</v>
      </c>
      <c r="AA360">
        <v>0</v>
      </c>
      <c r="AB360">
        <v>0</v>
      </c>
      <c r="AC360">
        <v>0</v>
      </c>
      <c r="AD360">
        <v>0</v>
      </c>
      <c r="AE360">
        <v>0</v>
      </c>
      <c r="AF360">
        <v>0</v>
      </c>
      <c r="AG360">
        <v>0</v>
      </c>
      <c r="AH360">
        <v>0</v>
      </c>
      <c r="AI360">
        <v>0</v>
      </c>
      <c r="AJ360">
        <v>0</v>
      </c>
      <c r="AK360">
        <v>0</v>
      </c>
      <c r="AL360">
        <v>0</v>
      </c>
      <c r="AM360">
        <v>0</v>
      </c>
      <c r="AN360">
        <v>0</v>
      </c>
      <c r="AO360">
        <v>0</v>
      </c>
      <c r="AP360">
        <v>0</v>
      </c>
      <c r="AQ360">
        <v>0</v>
      </c>
      <c r="AR360">
        <v>0</v>
      </c>
      <c r="AS360">
        <v>0</v>
      </c>
      <c r="AT360">
        <v>0</v>
      </c>
      <c r="AU360">
        <v>0</v>
      </c>
      <c r="AV360">
        <v>0</v>
      </c>
    </row>
    <row r="361" spans="1:48" x14ac:dyDescent="0.45">
      <c r="A361" t="s">
        <v>10</v>
      </c>
      <c r="B361">
        <v>1</v>
      </c>
      <c r="C361">
        <v>7032</v>
      </c>
      <c r="D361">
        <v>5</v>
      </c>
      <c r="E361" t="s">
        <v>360</v>
      </c>
      <c r="G361">
        <v>0</v>
      </c>
      <c r="H361">
        <v>0</v>
      </c>
      <c r="I361">
        <v>0</v>
      </c>
      <c r="J361">
        <v>0</v>
      </c>
      <c r="K361">
        <v>1159.45</v>
      </c>
      <c r="L361">
        <v>5534.99</v>
      </c>
      <c r="M361">
        <v>12236.39</v>
      </c>
      <c r="N361">
        <v>2209.17</v>
      </c>
      <c r="O361">
        <v>419.66</v>
      </c>
      <c r="P361">
        <v>0</v>
      </c>
      <c r="Q361">
        <v>7922.94</v>
      </c>
      <c r="R361">
        <v>0</v>
      </c>
      <c r="S361">
        <v>0</v>
      </c>
      <c r="T361">
        <v>0</v>
      </c>
      <c r="U361">
        <v>0</v>
      </c>
      <c r="V361">
        <v>0</v>
      </c>
      <c r="W361">
        <v>0</v>
      </c>
      <c r="X361">
        <v>0</v>
      </c>
      <c r="Y361">
        <v>0</v>
      </c>
      <c r="Z361">
        <v>0</v>
      </c>
      <c r="AA361">
        <v>6873.23</v>
      </c>
      <c r="AB361">
        <v>0</v>
      </c>
      <c r="AC361">
        <v>0</v>
      </c>
      <c r="AD361">
        <v>9284.82</v>
      </c>
      <c r="AE361">
        <v>0</v>
      </c>
      <c r="AF361">
        <v>0</v>
      </c>
      <c r="AG361">
        <v>0</v>
      </c>
      <c r="AH361">
        <v>0</v>
      </c>
      <c r="AI361">
        <v>0</v>
      </c>
      <c r="AJ361">
        <v>0</v>
      </c>
      <c r="AK361">
        <v>0</v>
      </c>
      <c r="AL361">
        <v>0</v>
      </c>
      <c r="AM361">
        <v>75</v>
      </c>
      <c r="AN361">
        <v>0</v>
      </c>
      <c r="AO361">
        <v>1546.99</v>
      </c>
      <c r="AP361">
        <v>0</v>
      </c>
      <c r="AQ361">
        <v>0</v>
      </c>
      <c r="AR361">
        <v>0</v>
      </c>
      <c r="AS361">
        <v>0</v>
      </c>
      <c r="AT361">
        <v>0</v>
      </c>
      <c r="AU361">
        <v>0</v>
      </c>
      <c r="AV361">
        <v>0</v>
      </c>
    </row>
    <row r="362" spans="1:48" x14ac:dyDescent="0.45">
      <c r="A362" t="s">
        <v>10</v>
      </c>
      <c r="B362">
        <v>1</v>
      </c>
      <c r="C362">
        <v>7033</v>
      </c>
      <c r="D362">
        <v>5</v>
      </c>
      <c r="E362" t="s">
        <v>361</v>
      </c>
      <c r="G362">
        <v>0</v>
      </c>
      <c r="H362">
        <v>0</v>
      </c>
      <c r="I362">
        <v>0</v>
      </c>
      <c r="J362">
        <v>0</v>
      </c>
      <c r="K362">
        <v>0</v>
      </c>
      <c r="L362">
        <v>0</v>
      </c>
      <c r="M362">
        <v>0</v>
      </c>
      <c r="N362">
        <v>0</v>
      </c>
      <c r="O362">
        <v>0</v>
      </c>
      <c r="P362">
        <v>0</v>
      </c>
      <c r="Q362">
        <v>0</v>
      </c>
      <c r="R362">
        <v>0</v>
      </c>
      <c r="S362">
        <v>0</v>
      </c>
      <c r="T362">
        <v>0</v>
      </c>
      <c r="U362">
        <v>0</v>
      </c>
      <c r="V362">
        <v>0</v>
      </c>
      <c r="W362">
        <v>0</v>
      </c>
      <c r="X362">
        <v>0</v>
      </c>
      <c r="Y362">
        <v>0</v>
      </c>
      <c r="Z362">
        <v>0</v>
      </c>
      <c r="AA362">
        <v>0</v>
      </c>
      <c r="AB362">
        <v>869.96</v>
      </c>
      <c r="AC362">
        <v>0</v>
      </c>
      <c r="AD362">
        <v>0</v>
      </c>
      <c r="AE362">
        <v>516.58000000000004</v>
      </c>
      <c r="AF362">
        <v>183.3</v>
      </c>
      <c r="AG362">
        <v>590.34</v>
      </c>
      <c r="AH362">
        <v>0</v>
      </c>
      <c r="AI362">
        <v>0</v>
      </c>
      <c r="AJ362">
        <v>0</v>
      </c>
      <c r="AK362">
        <v>0</v>
      </c>
      <c r="AL362">
        <v>0</v>
      </c>
      <c r="AM362">
        <v>0</v>
      </c>
      <c r="AN362">
        <v>433.2</v>
      </c>
      <c r="AO362">
        <v>369.35</v>
      </c>
      <c r="AP362">
        <v>355.71</v>
      </c>
      <c r="AQ362">
        <v>181.37</v>
      </c>
      <c r="AR362">
        <v>0</v>
      </c>
      <c r="AS362">
        <v>0</v>
      </c>
      <c r="AT362">
        <v>0</v>
      </c>
      <c r="AU362">
        <v>0</v>
      </c>
      <c r="AV362">
        <v>0</v>
      </c>
    </row>
    <row r="363" spans="1:48" x14ac:dyDescent="0.45">
      <c r="A363" t="s">
        <v>10</v>
      </c>
      <c r="B363">
        <v>1</v>
      </c>
      <c r="C363">
        <v>7034</v>
      </c>
      <c r="D363">
        <v>5</v>
      </c>
      <c r="E363" t="s">
        <v>362</v>
      </c>
      <c r="G363">
        <v>0</v>
      </c>
      <c r="H363">
        <v>0</v>
      </c>
      <c r="I363">
        <v>0</v>
      </c>
      <c r="J363">
        <v>0</v>
      </c>
      <c r="K363">
        <v>0</v>
      </c>
      <c r="L363">
        <v>147.66999999999999</v>
      </c>
      <c r="M363">
        <v>47.5</v>
      </c>
      <c r="N363">
        <v>86.2</v>
      </c>
      <c r="O363">
        <v>0</v>
      </c>
      <c r="P363">
        <v>527.35</v>
      </c>
      <c r="Q363">
        <v>319.42</v>
      </c>
      <c r="R363">
        <v>1109.3800000000001</v>
      </c>
      <c r="S363">
        <v>0</v>
      </c>
      <c r="T363">
        <v>0</v>
      </c>
      <c r="U363">
        <v>0</v>
      </c>
      <c r="V363">
        <v>0</v>
      </c>
      <c r="W363">
        <v>0</v>
      </c>
      <c r="X363">
        <v>0</v>
      </c>
      <c r="Y363">
        <v>0</v>
      </c>
      <c r="Z363">
        <v>0</v>
      </c>
      <c r="AA363">
        <v>724.37</v>
      </c>
      <c r="AB363">
        <v>0</v>
      </c>
      <c r="AC363">
        <v>0</v>
      </c>
      <c r="AD363">
        <v>0</v>
      </c>
      <c r="AE363">
        <v>0</v>
      </c>
      <c r="AF363">
        <v>0</v>
      </c>
      <c r="AG363">
        <v>1500</v>
      </c>
      <c r="AH363">
        <v>0</v>
      </c>
      <c r="AI363">
        <v>0</v>
      </c>
      <c r="AJ363">
        <v>0</v>
      </c>
      <c r="AK363">
        <v>0</v>
      </c>
      <c r="AL363">
        <v>0</v>
      </c>
      <c r="AM363">
        <v>0</v>
      </c>
      <c r="AN363">
        <v>340.45</v>
      </c>
      <c r="AO363">
        <v>1643.6</v>
      </c>
      <c r="AP363">
        <v>0</v>
      </c>
      <c r="AQ363">
        <v>0</v>
      </c>
      <c r="AR363">
        <v>0</v>
      </c>
      <c r="AS363">
        <v>0</v>
      </c>
      <c r="AT363">
        <v>0</v>
      </c>
      <c r="AU363">
        <v>0</v>
      </c>
      <c r="AV363">
        <v>0</v>
      </c>
    </row>
    <row r="364" spans="1:48" x14ac:dyDescent="0.45">
      <c r="A364" t="s">
        <v>10</v>
      </c>
      <c r="B364">
        <v>1</v>
      </c>
      <c r="C364">
        <v>7035</v>
      </c>
      <c r="D364">
        <v>5</v>
      </c>
      <c r="E364" t="s">
        <v>363</v>
      </c>
      <c r="G364">
        <v>0</v>
      </c>
      <c r="H364">
        <v>0</v>
      </c>
      <c r="I364">
        <v>0</v>
      </c>
      <c r="J364">
        <v>0</v>
      </c>
      <c r="K364">
        <v>0</v>
      </c>
      <c r="L364">
        <v>0</v>
      </c>
      <c r="M364">
        <v>1856.04</v>
      </c>
      <c r="N364">
        <v>0</v>
      </c>
      <c r="O364">
        <v>0</v>
      </c>
      <c r="P364">
        <v>0</v>
      </c>
      <c r="Q364">
        <v>1144</v>
      </c>
      <c r="R364">
        <v>0</v>
      </c>
      <c r="S364">
        <v>0</v>
      </c>
      <c r="T364">
        <v>0</v>
      </c>
      <c r="U364">
        <v>0</v>
      </c>
      <c r="V364">
        <v>0</v>
      </c>
      <c r="W364">
        <v>0</v>
      </c>
      <c r="X364">
        <v>0</v>
      </c>
      <c r="Y364">
        <v>0</v>
      </c>
      <c r="Z364">
        <v>0</v>
      </c>
      <c r="AA364">
        <v>0</v>
      </c>
      <c r="AB364">
        <v>0</v>
      </c>
      <c r="AC364">
        <v>1689.82</v>
      </c>
      <c r="AD364">
        <v>0</v>
      </c>
      <c r="AE364">
        <v>0</v>
      </c>
      <c r="AF364">
        <v>0</v>
      </c>
      <c r="AG364">
        <v>310</v>
      </c>
      <c r="AH364">
        <v>0</v>
      </c>
      <c r="AI364">
        <v>0</v>
      </c>
      <c r="AJ364">
        <v>0</v>
      </c>
      <c r="AK364">
        <v>0</v>
      </c>
      <c r="AL364">
        <v>0</v>
      </c>
      <c r="AM364">
        <v>0</v>
      </c>
      <c r="AN364">
        <v>0</v>
      </c>
      <c r="AO364">
        <v>0</v>
      </c>
      <c r="AP364">
        <v>200.85</v>
      </c>
      <c r="AQ364">
        <v>0</v>
      </c>
      <c r="AR364">
        <v>0</v>
      </c>
      <c r="AS364">
        <v>0</v>
      </c>
      <c r="AT364">
        <v>0</v>
      </c>
      <c r="AU364">
        <v>0</v>
      </c>
      <c r="AV364">
        <v>0</v>
      </c>
    </row>
    <row r="365" spans="1:48" x14ac:dyDescent="0.45">
      <c r="A365" t="s">
        <v>10</v>
      </c>
      <c r="B365">
        <v>1</v>
      </c>
      <c r="C365">
        <v>7036</v>
      </c>
      <c r="D365">
        <v>5</v>
      </c>
      <c r="E365" t="s">
        <v>364</v>
      </c>
      <c r="G365">
        <v>0</v>
      </c>
      <c r="H365">
        <v>0</v>
      </c>
      <c r="I365">
        <v>0</v>
      </c>
      <c r="J365">
        <v>0</v>
      </c>
      <c r="K365">
        <v>0</v>
      </c>
      <c r="L365">
        <v>0</v>
      </c>
      <c r="M365">
        <v>0</v>
      </c>
      <c r="N365">
        <v>0</v>
      </c>
      <c r="O365">
        <v>0</v>
      </c>
      <c r="P365">
        <v>0</v>
      </c>
      <c r="Q365">
        <v>0</v>
      </c>
      <c r="R365">
        <v>8000</v>
      </c>
      <c r="S365">
        <v>0</v>
      </c>
      <c r="T365">
        <v>0</v>
      </c>
      <c r="U365">
        <v>0</v>
      </c>
      <c r="V365">
        <v>0</v>
      </c>
      <c r="W365">
        <v>0</v>
      </c>
      <c r="X365">
        <v>0</v>
      </c>
      <c r="Y365">
        <v>0</v>
      </c>
      <c r="Z365">
        <v>0</v>
      </c>
      <c r="AA365">
        <v>0</v>
      </c>
      <c r="AB365">
        <v>0</v>
      </c>
      <c r="AC365">
        <v>0</v>
      </c>
      <c r="AD365">
        <v>10267.31</v>
      </c>
      <c r="AE365">
        <v>0</v>
      </c>
      <c r="AF365">
        <v>0</v>
      </c>
      <c r="AG365">
        <v>1698.47</v>
      </c>
      <c r="AH365">
        <v>0</v>
      </c>
      <c r="AI365">
        <v>0</v>
      </c>
      <c r="AJ365">
        <v>0</v>
      </c>
      <c r="AK365">
        <v>0</v>
      </c>
      <c r="AL365">
        <v>0</v>
      </c>
      <c r="AM365">
        <v>0</v>
      </c>
      <c r="AN365">
        <v>0</v>
      </c>
      <c r="AO365">
        <v>0</v>
      </c>
      <c r="AP365">
        <v>0</v>
      </c>
      <c r="AQ365">
        <v>0</v>
      </c>
      <c r="AR365">
        <v>0</v>
      </c>
      <c r="AS365">
        <v>0</v>
      </c>
      <c r="AT365">
        <v>0</v>
      </c>
      <c r="AU365">
        <v>0</v>
      </c>
      <c r="AV365">
        <v>0</v>
      </c>
    </row>
    <row r="366" spans="1:48" x14ac:dyDescent="0.45">
      <c r="A366" t="s">
        <v>10</v>
      </c>
      <c r="B366">
        <v>1</v>
      </c>
      <c r="C366">
        <v>7037</v>
      </c>
      <c r="D366">
        <v>5</v>
      </c>
      <c r="E366" t="s">
        <v>365</v>
      </c>
      <c r="G366">
        <v>0</v>
      </c>
      <c r="H366">
        <v>0</v>
      </c>
      <c r="I366">
        <v>0</v>
      </c>
      <c r="J366">
        <v>0</v>
      </c>
      <c r="K366">
        <v>0</v>
      </c>
      <c r="L366">
        <v>0</v>
      </c>
      <c r="M366">
        <v>415.33</v>
      </c>
      <c r="N366">
        <v>100</v>
      </c>
      <c r="O366">
        <v>155</v>
      </c>
      <c r="P366">
        <v>514.27</v>
      </c>
      <c r="Q366">
        <v>300</v>
      </c>
      <c r="R366">
        <v>275</v>
      </c>
      <c r="S366">
        <v>-30</v>
      </c>
      <c r="T366">
        <v>0</v>
      </c>
      <c r="U366">
        <v>0</v>
      </c>
      <c r="V366">
        <v>0</v>
      </c>
      <c r="W366">
        <v>0</v>
      </c>
      <c r="X366">
        <v>0</v>
      </c>
      <c r="Y366">
        <v>0</v>
      </c>
      <c r="Z366">
        <v>0</v>
      </c>
      <c r="AA366">
        <v>551.37</v>
      </c>
      <c r="AB366">
        <v>55</v>
      </c>
      <c r="AC366">
        <v>320.27999999999997</v>
      </c>
      <c r="AD366">
        <v>485</v>
      </c>
      <c r="AE366">
        <v>210</v>
      </c>
      <c r="AF366">
        <v>0</v>
      </c>
      <c r="AG366">
        <v>250</v>
      </c>
      <c r="AH366">
        <v>0</v>
      </c>
      <c r="AI366">
        <v>0</v>
      </c>
      <c r="AJ366">
        <v>0</v>
      </c>
      <c r="AK366">
        <v>0</v>
      </c>
      <c r="AL366">
        <v>0</v>
      </c>
      <c r="AM366">
        <v>0</v>
      </c>
      <c r="AN366">
        <v>492.31</v>
      </c>
      <c r="AO366">
        <v>575</v>
      </c>
      <c r="AP366">
        <v>0</v>
      </c>
      <c r="AQ366">
        <v>0</v>
      </c>
      <c r="AR366">
        <v>0</v>
      </c>
      <c r="AS366">
        <v>0</v>
      </c>
      <c r="AT366">
        <v>0</v>
      </c>
      <c r="AU366">
        <v>0</v>
      </c>
      <c r="AV366">
        <v>0</v>
      </c>
    </row>
    <row r="367" spans="1:48" x14ac:dyDescent="0.45">
      <c r="A367" t="s">
        <v>10</v>
      </c>
      <c r="B367">
        <v>1</v>
      </c>
      <c r="C367">
        <v>7038</v>
      </c>
      <c r="D367">
        <v>5</v>
      </c>
      <c r="E367" t="s">
        <v>366</v>
      </c>
      <c r="G367">
        <v>0</v>
      </c>
      <c r="H367">
        <v>0</v>
      </c>
      <c r="I367">
        <v>0</v>
      </c>
      <c r="J367">
        <v>0</v>
      </c>
      <c r="K367">
        <v>0</v>
      </c>
      <c r="L367">
        <v>0</v>
      </c>
      <c r="M367">
        <v>0</v>
      </c>
      <c r="N367">
        <v>0</v>
      </c>
      <c r="O367">
        <v>0</v>
      </c>
      <c r="P367">
        <v>0</v>
      </c>
      <c r="Q367">
        <v>0</v>
      </c>
      <c r="R367">
        <v>0</v>
      </c>
      <c r="S367">
        <v>0</v>
      </c>
      <c r="T367">
        <v>0</v>
      </c>
      <c r="U367">
        <v>0</v>
      </c>
      <c r="V367">
        <v>0</v>
      </c>
      <c r="W367">
        <v>0</v>
      </c>
      <c r="X367">
        <v>0</v>
      </c>
      <c r="Y367">
        <v>0</v>
      </c>
      <c r="Z367">
        <v>0</v>
      </c>
      <c r="AA367">
        <v>0</v>
      </c>
      <c r="AB367">
        <v>0</v>
      </c>
      <c r="AC367">
        <v>0</v>
      </c>
      <c r="AD367">
        <v>0</v>
      </c>
      <c r="AE367">
        <v>0</v>
      </c>
      <c r="AF367">
        <v>0</v>
      </c>
      <c r="AG367">
        <v>0</v>
      </c>
      <c r="AH367">
        <v>0</v>
      </c>
      <c r="AI367">
        <v>0</v>
      </c>
      <c r="AJ367">
        <v>0</v>
      </c>
      <c r="AK367">
        <v>0</v>
      </c>
      <c r="AL367">
        <v>0</v>
      </c>
      <c r="AM367">
        <v>0</v>
      </c>
      <c r="AN367">
        <v>0</v>
      </c>
      <c r="AO367">
        <v>0</v>
      </c>
      <c r="AP367">
        <v>0</v>
      </c>
      <c r="AQ367">
        <v>0</v>
      </c>
      <c r="AR367">
        <v>0</v>
      </c>
      <c r="AS367">
        <v>0</v>
      </c>
      <c r="AT367">
        <v>0</v>
      </c>
      <c r="AU367">
        <v>0</v>
      </c>
      <c r="AV367">
        <v>0</v>
      </c>
    </row>
    <row r="368" spans="1:48" x14ac:dyDescent="0.45">
      <c r="A368" t="s">
        <v>10</v>
      </c>
      <c r="B368">
        <v>1</v>
      </c>
      <c r="C368">
        <v>7039</v>
      </c>
      <c r="D368">
        <v>5</v>
      </c>
      <c r="E368" t="s">
        <v>367</v>
      </c>
      <c r="G368">
        <v>0</v>
      </c>
      <c r="H368">
        <v>0</v>
      </c>
      <c r="I368">
        <v>0</v>
      </c>
      <c r="J368">
        <v>0</v>
      </c>
      <c r="K368">
        <v>0</v>
      </c>
      <c r="L368">
        <v>0</v>
      </c>
      <c r="M368">
        <v>0</v>
      </c>
      <c r="N368">
        <v>0</v>
      </c>
      <c r="O368">
        <v>0</v>
      </c>
      <c r="P368">
        <v>0</v>
      </c>
      <c r="Q368">
        <v>0</v>
      </c>
      <c r="R368">
        <v>0</v>
      </c>
      <c r="S368">
        <v>0</v>
      </c>
      <c r="T368">
        <v>0</v>
      </c>
      <c r="U368">
        <v>0</v>
      </c>
      <c r="V368">
        <v>0</v>
      </c>
      <c r="W368">
        <v>0</v>
      </c>
      <c r="X368">
        <v>0</v>
      </c>
      <c r="Y368">
        <v>0</v>
      </c>
      <c r="Z368">
        <v>0</v>
      </c>
      <c r="AA368">
        <v>0</v>
      </c>
      <c r="AB368">
        <v>0</v>
      </c>
      <c r="AC368">
        <v>0</v>
      </c>
      <c r="AD368">
        <v>0</v>
      </c>
      <c r="AE368">
        <v>0</v>
      </c>
      <c r="AF368">
        <v>0</v>
      </c>
      <c r="AG368">
        <v>0</v>
      </c>
      <c r="AH368">
        <v>0</v>
      </c>
      <c r="AI368">
        <v>0</v>
      </c>
      <c r="AJ368">
        <v>0</v>
      </c>
      <c r="AK368">
        <v>0</v>
      </c>
      <c r="AL368">
        <v>0</v>
      </c>
      <c r="AM368">
        <v>85.96</v>
      </c>
      <c r="AN368">
        <v>343.44</v>
      </c>
      <c r="AO368">
        <v>170.24</v>
      </c>
      <c r="AP368">
        <v>0</v>
      </c>
      <c r="AQ368">
        <v>0</v>
      </c>
      <c r="AR368">
        <v>0</v>
      </c>
      <c r="AS368">
        <v>0</v>
      </c>
      <c r="AT368">
        <v>0</v>
      </c>
      <c r="AU368">
        <v>0</v>
      </c>
      <c r="AV368">
        <v>0</v>
      </c>
    </row>
    <row r="369" spans="1:48" x14ac:dyDescent="0.45">
      <c r="A369" t="s">
        <v>10</v>
      </c>
      <c r="B369">
        <v>1</v>
      </c>
      <c r="C369">
        <v>7040</v>
      </c>
      <c r="D369">
        <v>5</v>
      </c>
      <c r="E369" t="s">
        <v>368</v>
      </c>
      <c r="G369">
        <v>0</v>
      </c>
      <c r="H369">
        <v>0</v>
      </c>
      <c r="I369">
        <v>0</v>
      </c>
      <c r="J369">
        <v>0</v>
      </c>
      <c r="K369">
        <v>0</v>
      </c>
      <c r="L369">
        <v>0</v>
      </c>
      <c r="M369">
        <v>0</v>
      </c>
      <c r="N369">
        <v>0</v>
      </c>
      <c r="O369">
        <v>33.93</v>
      </c>
      <c r="P369">
        <v>0</v>
      </c>
      <c r="Q369">
        <v>98.5</v>
      </c>
      <c r="R369">
        <v>0</v>
      </c>
      <c r="S369">
        <v>417.47</v>
      </c>
      <c r="T369">
        <v>0</v>
      </c>
      <c r="U369">
        <v>0</v>
      </c>
      <c r="V369">
        <v>0</v>
      </c>
      <c r="W369">
        <v>0</v>
      </c>
      <c r="X369">
        <v>0</v>
      </c>
      <c r="Y369">
        <v>0</v>
      </c>
      <c r="Z369">
        <v>0</v>
      </c>
      <c r="AA369">
        <v>0</v>
      </c>
      <c r="AB369">
        <v>0</v>
      </c>
      <c r="AC369">
        <v>164.3</v>
      </c>
      <c r="AD369">
        <v>86</v>
      </c>
      <c r="AE369">
        <v>144.03</v>
      </c>
      <c r="AF369">
        <v>223.24</v>
      </c>
      <c r="AG369">
        <v>172.46</v>
      </c>
      <c r="AH369">
        <v>0</v>
      </c>
      <c r="AI369">
        <v>0</v>
      </c>
      <c r="AJ369">
        <v>0</v>
      </c>
      <c r="AK369">
        <v>0</v>
      </c>
      <c r="AL369">
        <v>0</v>
      </c>
      <c r="AM369">
        <v>0</v>
      </c>
      <c r="AN369">
        <v>24.06</v>
      </c>
      <c r="AO369">
        <v>150</v>
      </c>
      <c r="AP369">
        <v>60</v>
      </c>
      <c r="AQ369">
        <v>0</v>
      </c>
      <c r="AR369">
        <v>0</v>
      </c>
      <c r="AS369">
        <v>0</v>
      </c>
      <c r="AT369">
        <v>0</v>
      </c>
      <c r="AU369">
        <v>0</v>
      </c>
      <c r="AV369">
        <v>0</v>
      </c>
    </row>
    <row r="370" spans="1:48" x14ac:dyDescent="0.45">
      <c r="A370" t="s">
        <v>10</v>
      </c>
      <c r="B370">
        <v>1</v>
      </c>
      <c r="C370">
        <v>7041</v>
      </c>
      <c r="D370">
        <v>5</v>
      </c>
      <c r="E370" t="s">
        <v>369</v>
      </c>
      <c r="G370">
        <v>0</v>
      </c>
      <c r="H370">
        <v>0</v>
      </c>
      <c r="I370">
        <v>0</v>
      </c>
      <c r="J370">
        <v>0</v>
      </c>
      <c r="K370">
        <v>0</v>
      </c>
      <c r="L370">
        <v>0</v>
      </c>
      <c r="M370">
        <v>0</v>
      </c>
      <c r="N370">
        <v>0</v>
      </c>
      <c r="O370">
        <v>57.49</v>
      </c>
      <c r="P370">
        <v>0</v>
      </c>
      <c r="Q370">
        <v>0</v>
      </c>
      <c r="R370">
        <v>304.87</v>
      </c>
      <c r="S370">
        <v>1178.33</v>
      </c>
      <c r="T370">
        <v>0</v>
      </c>
      <c r="U370">
        <v>0</v>
      </c>
      <c r="V370">
        <v>0</v>
      </c>
      <c r="W370">
        <v>0</v>
      </c>
      <c r="X370">
        <v>0</v>
      </c>
      <c r="Y370">
        <v>0</v>
      </c>
      <c r="Z370">
        <v>0</v>
      </c>
      <c r="AA370">
        <v>0</v>
      </c>
      <c r="AB370">
        <v>0</v>
      </c>
      <c r="AC370">
        <v>0</v>
      </c>
      <c r="AD370">
        <v>0</v>
      </c>
      <c r="AE370">
        <v>0</v>
      </c>
      <c r="AF370">
        <v>0</v>
      </c>
      <c r="AG370">
        <v>258.8</v>
      </c>
      <c r="AH370">
        <v>0</v>
      </c>
      <c r="AI370">
        <v>0</v>
      </c>
      <c r="AJ370">
        <v>0</v>
      </c>
      <c r="AK370">
        <v>0</v>
      </c>
      <c r="AL370">
        <v>0</v>
      </c>
      <c r="AM370">
        <v>0</v>
      </c>
      <c r="AN370">
        <v>0</v>
      </c>
      <c r="AO370">
        <v>0</v>
      </c>
      <c r="AP370">
        <v>0</v>
      </c>
      <c r="AQ370">
        <v>0</v>
      </c>
      <c r="AR370">
        <v>0</v>
      </c>
      <c r="AS370">
        <v>0</v>
      </c>
      <c r="AT370">
        <v>0</v>
      </c>
      <c r="AU370">
        <v>0</v>
      </c>
      <c r="AV370">
        <v>0</v>
      </c>
    </row>
    <row r="371" spans="1:48" x14ac:dyDescent="0.45">
      <c r="A371" t="s">
        <v>10</v>
      </c>
      <c r="B371">
        <v>1</v>
      </c>
      <c r="C371">
        <v>7042</v>
      </c>
      <c r="D371">
        <v>5</v>
      </c>
      <c r="E371" t="s">
        <v>370</v>
      </c>
      <c r="G371">
        <v>0</v>
      </c>
      <c r="H371">
        <v>0</v>
      </c>
      <c r="I371">
        <v>0</v>
      </c>
      <c r="J371">
        <v>0</v>
      </c>
      <c r="K371">
        <v>0</v>
      </c>
      <c r="L371">
        <v>0</v>
      </c>
      <c r="M371">
        <v>0</v>
      </c>
      <c r="N371">
        <v>0</v>
      </c>
      <c r="O371">
        <v>0</v>
      </c>
      <c r="P371">
        <v>0</v>
      </c>
      <c r="Q371">
        <v>0</v>
      </c>
      <c r="R371">
        <v>0</v>
      </c>
      <c r="S371">
        <v>940.5</v>
      </c>
      <c r="T371">
        <v>0</v>
      </c>
      <c r="U371">
        <v>0</v>
      </c>
      <c r="V371">
        <v>0</v>
      </c>
      <c r="W371">
        <v>0</v>
      </c>
      <c r="X371">
        <v>0</v>
      </c>
      <c r="Y371">
        <v>0</v>
      </c>
      <c r="Z371">
        <v>0</v>
      </c>
      <c r="AA371">
        <v>0</v>
      </c>
      <c r="AB371">
        <v>0</v>
      </c>
      <c r="AC371">
        <v>0</v>
      </c>
      <c r="AD371">
        <v>528.26</v>
      </c>
      <c r="AE371">
        <v>0</v>
      </c>
      <c r="AF371">
        <v>0</v>
      </c>
      <c r="AG371">
        <v>0</v>
      </c>
      <c r="AH371">
        <v>0</v>
      </c>
      <c r="AI371">
        <v>0</v>
      </c>
      <c r="AJ371">
        <v>0</v>
      </c>
      <c r="AK371">
        <v>0</v>
      </c>
      <c r="AL371">
        <v>0</v>
      </c>
      <c r="AM371">
        <v>0</v>
      </c>
      <c r="AN371">
        <v>0</v>
      </c>
      <c r="AO371">
        <v>0</v>
      </c>
      <c r="AP371">
        <v>0</v>
      </c>
      <c r="AQ371">
        <v>0</v>
      </c>
      <c r="AR371">
        <v>0</v>
      </c>
      <c r="AS371">
        <v>0</v>
      </c>
      <c r="AT371">
        <v>0</v>
      </c>
      <c r="AU371">
        <v>0</v>
      </c>
      <c r="AV371">
        <v>0</v>
      </c>
    </row>
    <row r="372" spans="1:48" x14ac:dyDescent="0.45">
      <c r="A372" t="s">
        <v>10</v>
      </c>
      <c r="B372">
        <v>1</v>
      </c>
      <c r="C372">
        <v>7043</v>
      </c>
      <c r="D372">
        <v>5</v>
      </c>
      <c r="E372" t="s">
        <v>371</v>
      </c>
      <c r="G372">
        <v>0</v>
      </c>
      <c r="H372">
        <v>0</v>
      </c>
      <c r="I372">
        <v>0</v>
      </c>
      <c r="J372">
        <v>0</v>
      </c>
      <c r="K372">
        <v>0</v>
      </c>
      <c r="L372">
        <v>0</v>
      </c>
      <c r="M372">
        <v>0</v>
      </c>
      <c r="N372">
        <v>0</v>
      </c>
      <c r="O372">
        <v>0</v>
      </c>
      <c r="P372">
        <v>0</v>
      </c>
      <c r="Q372">
        <v>0</v>
      </c>
      <c r="R372">
        <v>0</v>
      </c>
      <c r="S372">
        <v>0</v>
      </c>
      <c r="T372">
        <v>0</v>
      </c>
      <c r="U372">
        <v>0</v>
      </c>
      <c r="V372">
        <v>0</v>
      </c>
      <c r="W372">
        <v>0</v>
      </c>
      <c r="X372">
        <v>0</v>
      </c>
      <c r="Y372">
        <v>0</v>
      </c>
      <c r="Z372">
        <v>0</v>
      </c>
      <c r="AA372">
        <v>0</v>
      </c>
      <c r="AB372">
        <v>0</v>
      </c>
      <c r="AC372">
        <v>0</v>
      </c>
      <c r="AD372">
        <v>0</v>
      </c>
      <c r="AE372">
        <v>0</v>
      </c>
      <c r="AF372">
        <v>0</v>
      </c>
      <c r="AG372">
        <v>0</v>
      </c>
      <c r="AH372">
        <v>0</v>
      </c>
      <c r="AI372">
        <v>0</v>
      </c>
      <c r="AJ372">
        <v>0</v>
      </c>
      <c r="AK372">
        <v>0</v>
      </c>
      <c r="AL372">
        <v>0</v>
      </c>
      <c r="AM372">
        <v>0</v>
      </c>
      <c r="AN372">
        <v>0</v>
      </c>
      <c r="AO372">
        <v>0</v>
      </c>
      <c r="AP372">
        <v>0</v>
      </c>
      <c r="AQ372">
        <v>0</v>
      </c>
      <c r="AR372">
        <v>0</v>
      </c>
      <c r="AS372">
        <v>0</v>
      </c>
      <c r="AT372">
        <v>0</v>
      </c>
      <c r="AU372">
        <v>0</v>
      </c>
      <c r="AV372">
        <v>0</v>
      </c>
    </row>
    <row r="373" spans="1:48" x14ac:dyDescent="0.45">
      <c r="A373" t="s">
        <v>10</v>
      </c>
      <c r="B373">
        <v>1</v>
      </c>
      <c r="C373">
        <v>7044</v>
      </c>
      <c r="D373">
        <v>5</v>
      </c>
      <c r="E373" t="s">
        <v>372</v>
      </c>
      <c r="G373">
        <v>0</v>
      </c>
      <c r="H373">
        <v>0</v>
      </c>
      <c r="I373">
        <v>0</v>
      </c>
      <c r="J373">
        <v>0</v>
      </c>
      <c r="K373">
        <v>1852.05</v>
      </c>
      <c r="L373">
        <v>0</v>
      </c>
      <c r="M373">
        <v>0</v>
      </c>
      <c r="N373">
        <v>0</v>
      </c>
      <c r="O373">
        <v>0</v>
      </c>
      <c r="P373">
        <v>0</v>
      </c>
      <c r="Q373">
        <v>0</v>
      </c>
      <c r="R373">
        <v>0</v>
      </c>
      <c r="S373">
        <v>0</v>
      </c>
      <c r="T373">
        <v>0</v>
      </c>
      <c r="U373">
        <v>0</v>
      </c>
      <c r="V373">
        <v>0</v>
      </c>
      <c r="W373">
        <v>0</v>
      </c>
      <c r="X373">
        <v>0</v>
      </c>
      <c r="Y373">
        <v>400</v>
      </c>
      <c r="Z373">
        <v>0</v>
      </c>
      <c r="AA373">
        <v>0</v>
      </c>
      <c r="AB373">
        <v>0</v>
      </c>
      <c r="AC373">
        <v>0</v>
      </c>
      <c r="AD373">
        <v>805</v>
      </c>
      <c r="AE373">
        <v>0</v>
      </c>
      <c r="AF373">
        <v>0</v>
      </c>
      <c r="AG373">
        <v>0</v>
      </c>
      <c r="AH373">
        <v>0</v>
      </c>
      <c r="AI373">
        <v>0</v>
      </c>
      <c r="AJ373">
        <v>0</v>
      </c>
      <c r="AK373">
        <v>0</v>
      </c>
      <c r="AL373">
        <v>0</v>
      </c>
      <c r="AM373">
        <v>0</v>
      </c>
      <c r="AN373">
        <v>0</v>
      </c>
      <c r="AO373">
        <v>0</v>
      </c>
      <c r="AP373">
        <v>0</v>
      </c>
      <c r="AQ373">
        <v>0</v>
      </c>
      <c r="AR373">
        <v>0</v>
      </c>
      <c r="AS373">
        <v>0</v>
      </c>
      <c r="AT373">
        <v>0</v>
      </c>
      <c r="AU373">
        <v>0</v>
      </c>
      <c r="AV373">
        <v>0</v>
      </c>
    </row>
    <row r="374" spans="1:48" x14ac:dyDescent="0.45">
      <c r="A374" t="s">
        <v>10</v>
      </c>
      <c r="B374">
        <v>1</v>
      </c>
      <c r="C374">
        <v>7045</v>
      </c>
      <c r="D374">
        <v>5</v>
      </c>
      <c r="E374" t="s">
        <v>373</v>
      </c>
      <c r="G374">
        <v>0</v>
      </c>
      <c r="H374">
        <v>0</v>
      </c>
      <c r="I374">
        <v>0</v>
      </c>
      <c r="J374">
        <v>0</v>
      </c>
      <c r="K374">
        <v>0</v>
      </c>
      <c r="L374">
        <v>0</v>
      </c>
      <c r="M374">
        <v>0</v>
      </c>
      <c r="N374">
        <v>0</v>
      </c>
      <c r="O374">
        <v>0</v>
      </c>
      <c r="P374">
        <v>0</v>
      </c>
      <c r="Q374">
        <v>0</v>
      </c>
      <c r="R374">
        <v>0</v>
      </c>
      <c r="S374">
        <v>0</v>
      </c>
      <c r="T374">
        <v>0</v>
      </c>
      <c r="U374">
        <v>0</v>
      </c>
      <c r="V374">
        <v>0</v>
      </c>
      <c r="W374">
        <v>0</v>
      </c>
      <c r="X374">
        <v>0</v>
      </c>
      <c r="Y374">
        <v>0</v>
      </c>
      <c r="Z374">
        <v>0</v>
      </c>
      <c r="AA374">
        <v>0</v>
      </c>
      <c r="AB374">
        <v>0</v>
      </c>
      <c r="AC374">
        <v>0</v>
      </c>
      <c r="AD374">
        <v>0</v>
      </c>
      <c r="AE374">
        <v>93.39</v>
      </c>
      <c r="AF374">
        <v>0</v>
      </c>
      <c r="AG374">
        <v>455.3</v>
      </c>
      <c r="AH374">
        <v>0</v>
      </c>
      <c r="AI374">
        <v>0</v>
      </c>
      <c r="AJ374">
        <v>0</v>
      </c>
      <c r="AK374">
        <v>0</v>
      </c>
      <c r="AL374">
        <v>0</v>
      </c>
      <c r="AM374">
        <v>0</v>
      </c>
      <c r="AN374">
        <v>0</v>
      </c>
      <c r="AO374">
        <v>400</v>
      </c>
      <c r="AP374">
        <v>0</v>
      </c>
      <c r="AQ374">
        <v>0</v>
      </c>
      <c r="AR374">
        <v>0</v>
      </c>
      <c r="AS374">
        <v>0</v>
      </c>
      <c r="AT374">
        <v>0</v>
      </c>
      <c r="AU374">
        <v>0</v>
      </c>
      <c r="AV374">
        <v>0</v>
      </c>
    </row>
    <row r="375" spans="1:48" x14ac:dyDescent="0.45">
      <c r="A375" t="s">
        <v>10</v>
      </c>
      <c r="B375">
        <v>1</v>
      </c>
      <c r="C375">
        <v>7046</v>
      </c>
      <c r="D375">
        <v>5</v>
      </c>
      <c r="E375" t="s">
        <v>374</v>
      </c>
      <c r="G375">
        <v>0</v>
      </c>
      <c r="H375">
        <v>0</v>
      </c>
      <c r="I375">
        <v>0</v>
      </c>
      <c r="J375">
        <v>0</v>
      </c>
      <c r="K375">
        <v>0</v>
      </c>
      <c r="L375">
        <v>0</v>
      </c>
      <c r="M375">
        <v>0</v>
      </c>
      <c r="N375">
        <v>0</v>
      </c>
      <c r="O375">
        <v>0</v>
      </c>
      <c r="P375">
        <v>0</v>
      </c>
      <c r="Q375">
        <v>0</v>
      </c>
      <c r="R375">
        <v>0</v>
      </c>
      <c r="S375">
        <v>0</v>
      </c>
      <c r="T375">
        <v>0</v>
      </c>
      <c r="U375">
        <v>0</v>
      </c>
      <c r="V375">
        <v>0</v>
      </c>
      <c r="W375">
        <v>0</v>
      </c>
      <c r="X375">
        <v>0</v>
      </c>
      <c r="Y375">
        <v>0</v>
      </c>
      <c r="Z375">
        <v>0</v>
      </c>
      <c r="AA375">
        <v>0</v>
      </c>
      <c r="AB375">
        <v>0</v>
      </c>
      <c r="AC375">
        <v>0</v>
      </c>
      <c r="AD375">
        <v>0</v>
      </c>
      <c r="AE375">
        <v>0</v>
      </c>
      <c r="AF375">
        <v>0</v>
      </c>
      <c r="AG375">
        <v>0</v>
      </c>
      <c r="AH375">
        <v>0</v>
      </c>
      <c r="AI375">
        <v>0</v>
      </c>
      <c r="AJ375">
        <v>0</v>
      </c>
      <c r="AK375">
        <v>0</v>
      </c>
      <c r="AL375">
        <v>0</v>
      </c>
      <c r="AM375">
        <v>0</v>
      </c>
      <c r="AN375">
        <v>0</v>
      </c>
      <c r="AO375">
        <v>0</v>
      </c>
      <c r="AP375">
        <v>0</v>
      </c>
      <c r="AQ375">
        <v>0</v>
      </c>
      <c r="AR375">
        <v>0</v>
      </c>
      <c r="AS375">
        <v>0</v>
      </c>
      <c r="AT375">
        <v>0</v>
      </c>
      <c r="AU375">
        <v>0</v>
      </c>
      <c r="AV375">
        <v>0</v>
      </c>
    </row>
    <row r="376" spans="1:48" x14ac:dyDescent="0.45">
      <c r="A376" t="s">
        <v>10</v>
      </c>
      <c r="B376">
        <v>1</v>
      </c>
      <c r="C376">
        <v>7047</v>
      </c>
      <c r="D376">
        <v>5</v>
      </c>
      <c r="E376" t="s">
        <v>375</v>
      </c>
      <c r="G376">
        <v>0</v>
      </c>
      <c r="H376">
        <v>0</v>
      </c>
      <c r="I376">
        <v>0</v>
      </c>
      <c r="J376">
        <v>0</v>
      </c>
      <c r="K376">
        <v>0</v>
      </c>
      <c r="L376">
        <v>0</v>
      </c>
      <c r="M376">
        <v>0</v>
      </c>
      <c r="N376">
        <v>0</v>
      </c>
      <c r="O376">
        <v>0</v>
      </c>
      <c r="P376">
        <v>0</v>
      </c>
      <c r="Q376">
        <v>0</v>
      </c>
      <c r="R376">
        <v>0</v>
      </c>
      <c r="S376">
        <v>0</v>
      </c>
      <c r="T376">
        <v>0</v>
      </c>
      <c r="U376">
        <v>0</v>
      </c>
      <c r="V376">
        <v>0</v>
      </c>
      <c r="W376">
        <v>0</v>
      </c>
      <c r="X376">
        <v>0</v>
      </c>
      <c r="Y376">
        <v>0</v>
      </c>
      <c r="Z376">
        <v>0</v>
      </c>
      <c r="AA376">
        <v>0</v>
      </c>
      <c r="AB376">
        <v>0</v>
      </c>
      <c r="AC376">
        <v>0</v>
      </c>
      <c r="AD376">
        <v>0</v>
      </c>
      <c r="AE376">
        <v>0</v>
      </c>
      <c r="AF376">
        <v>0</v>
      </c>
      <c r="AG376">
        <v>0</v>
      </c>
      <c r="AH376">
        <v>0</v>
      </c>
      <c r="AI376">
        <v>0</v>
      </c>
      <c r="AJ376">
        <v>0</v>
      </c>
      <c r="AK376">
        <v>0</v>
      </c>
      <c r="AL376">
        <v>0</v>
      </c>
      <c r="AM376">
        <v>0</v>
      </c>
      <c r="AN376">
        <v>0</v>
      </c>
      <c r="AO376">
        <v>0</v>
      </c>
      <c r="AP376">
        <v>0</v>
      </c>
      <c r="AQ376">
        <v>0</v>
      </c>
      <c r="AR376">
        <v>0</v>
      </c>
      <c r="AS376">
        <v>0</v>
      </c>
      <c r="AT376">
        <v>0</v>
      </c>
      <c r="AU376">
        <v>0</v>
      </c>
      <c r="AV376">
        <v>0</v>
      </c>
    </row>
    <row r="377" spans="1:48" x14ac:dyDescent="0.45">
      <c r="A377" t="s">
        <v>10</v>
      </c>
      <c r="B377">
        <v>1</v>
      </c>
      <c r="C377">
        <v>7048</v>
      </c>
      <c r="D377">
        <v>5</v>
      </c>
      <c r="E377" t="s">
        <v>376</v>
      </c>
      <c r="G377">
        <v>0</v>
      </c>
      <c r="H377">
        <v>0</v>
      </c>
      <c r="I377">
        <v>0</v>
      </c>
      <c r="J377">
        <v>0</v>
      </c>
      <c r="K377">
        <v>0</v>
      </c>
      <c r="L377">
        <v>0</v>
      </c>
      <c r="M377">
        <v>0</v>
      </c>
      <c r="N377">
        <v>0</v>
      </c>
      <c r="O377">
        <v>0</v>
      </c>
      <c r="P377">
        <v>0</v>
      </c>
      <c r="Q377">
        <v>0</v>
      </c>
      <c r="R377">
        <v>0</v>
      </c>
      <c r="S377">
        <v>0</v>
      </c>
      <c r="T377">
        <v>0</v>
      </c>
      <c r="U377">
        <v>0</v>
      </c>
      <c r="V377">
        <v>0</v>
      </c>
      <c r="W377">
        <v>0</v>
      </c>
      <c r="X377">
        <v>0</v>
      </c>
      <c r="Y377">
        <v>0</v>
      </c>
      <c r="Z377">
        <v>0</v>
      </c>
      <c r="AA377">
        <v>0</v>
      </c>
      <c r="AB377">
        <v>0</v>
      </c>
      <c r="AC377">
        <v>0</v>
      </c>
      <c r="AD377">
        <v>0</v>
      </c>
      <c r="AE377">
        <v>0</v>
      </c>
      <c r="AF377">
        <v>0</v>
      </c>
      <c r="AG377">
        <v>0</v>
      </c>
      <c r="AH377">
        <v>0</v>
      </c>
      <c r="AI377">
        <v>0</v>
      </c>
      <c r="AJ377">
        <v>0</v>
      </c>
      <c r="AK377">
        <v>0</v>
      </c>
      <c r="AL377">
        <v>0</v>
      </c>
      <c r="AM377">
        <v>0</v>
      </c>
      <c r="AN377">
        <v>0</v>
      </c>
      <c r="AO377">
        <v>0</v>
      </c>
      <c r="AP377">
        <v>0</v>
      </c>
      <c r="AQ377">
        <v>0</v>
      </c>
      <c r="AR377">
        <v>0</v>
      </c>
      <c r="AS377">
        <v>0</v>
      </c>
      <c r="AT377">
        <v>0</v>
      </c>
      <c r="AU377">
        <v>0</v>
      </c>
      <c r="AV377">
        <v>0</v>
      </c>
    </row>
    <row r="378" spans="1:48" x14ac:dyDescent="0.45">
      <c r="A378" t="s">
        <v>10</v>
      </c>
      <c r="B378">
        <v>1</v>
      </c>
      <c r="C378">
        <v>7049</v>
      </c>
      <c r="D378">
        <v>5</v>
      </c>
      <c r="E378" t="s">
        <v>377</v>
      </c>
      <c r="G378">
        <v>0</v>
      </c>
      <c r="H378">
        <v>0</v>
      </c>
      <c r="I378">
        <v>0</v>
      </c>
      <c r="J378">
        <v>0</v>
      </c>
      <c r="K378">
        <v>0</v>
      </c>
      <c r="L378">
        <v>0</v>
      </c>
      <c r="M378">
        <v>0</v>
      </c>
      <c r="N378">
        <v>0</v>
      </c>
      <c r="O378">
        <v>0</v>
      </c>
      <c r="P378">
        <v>0</v>
      </c>
      <c r="Q378">
        <v>0</v>
      </c>
      <c r="R378">
        <v>0</v>
      </c>
      <c r="S378">
        <v>0</v>
      </c>
      <c r="T378">
        <v>0</v>
      </c>
      <c r="U378">
        <v>0</v>
      </c>
      <c r="V378">
        <v>0</v>
      </c>
      <c r="W378">
        <v>0</v>
      </c>
      <c r="X378">
        <v>0</v>
      </c>
      <c r="Y378">
        <v>0</v>
      </c>
      <c r="Z378">
        <v>0</v>
      </c>
      <c r="AA378">
        <v>0</v>
      </c>
      <c r="AB378">
        <v>0</v>
      </c>
      <c r="AC378">
        <v>0</v>
      </c>
      <c r="AD378">
        <v>0</v>
      </c>
      <c r="AE378">
        <v>0</v>
      </c>
      <c r="AF378">
        <v>0</v>
      </c>
      <c r="AG378">
        <v>0</v>
      </c>
      <c r="AH378">
        <v>0</v>
      </c>
      <c r="AI378">
        <v>0</v>
      </c>
      <c r="AJ378">
        <v>0</v>
      </c>
      <c r="AK378">
        <v>0</v>
      </c>
      <c r="AL378">
        <v>0</v>
      </c>
      <c r="AM378">
        <v>0</v>
      </c>
      <c r="AN378">
        <v>0</v>
      </c>
      <c r="AO378">
        <v>0</v>
      </c>
      <c r="AP378">
        <v>0</v>
      </c>
      <c r="AQ378">
        <v>0</v>
      </c>
      <c r="AR378">
        <v>0</v>
      </c>
      <c r="AS378">
        <v>0</v>
      </c>
      <c r="AT378">
        <v>0</v>
      </c>
      <c r="AU378">
        <v>0</v>
      </c>
      <c r="AV378">
        <v>0</v>
      </c>
    </row>
    <row r="379" spans="1:48" x14ac:dyDescent="0.45">
      <c r="A379" t="s">
        <v>10</v>
      </c>
      <c r="B379">
        <v>1</v>
      </c>
      <c r="C379">
        <v>7050</v>
      </c>
      <c r="D379">
        <v>5</v>
      </c>
      <c r="E379" t="s">
        <v>378</v>
      </c>
      <c r="G379">
        <v>0</v>
      </c>
      <c r="H379">
        <v>0</v>
      </c>
      <c r="I379">
        <v>0</v>
      </c>
      <c r="J379">
        <v>0</v>
      </c>
      <c r="K379">
        <v>0</v>
      </c>
      <c r="L379">
        <v>0</v>
      </c>
      <c r="M379">
        <v>0</v>
      </c>
      <c r="N379">
        <v>0</v>
      </c>
      <c r="O379">
        <v>0</v>
      </c>
      <c r="P379">
        <v>0</v>
      </c>
      <c r="Q379">
        <v>0</v>
      </c>
      <c r="R379">
        <v>0</v>
      </c>
      <c r="S379">
        <v>0</v>
      </c>
      <c r="T379">
        <v>0</v>
      </c>
      <c r="U379">
        <v>0</v>
      </c>
      <c r="V379">
        <v>0</v>
      </c>
      <c r="W379">
        <v>0</v>
      </c>
      <c r="X379">
        <v>0</v>
      </c>
      <c r="Y379">
        <v>0</v>
      </c>
      <c r="Z379">
        <v>0</v>
      </c>
      <c r="AA379">
        <v>0</v>
      </c>
      <c r="AB379">
        <v>0</v>
      </c>
      <c r="AC379">
        <v>0</v>
      </c>
      <c r="AD379">
        <v>0</v>
      </c>
      <c r="AE379">
        <v>0</v>
      </c>
      <c r="AF379">
        <v>0</v>
      </c>
      <c r="AG379">
        <v>0</v>
      </c>
      <c r="AH379">
        <v>0</v>
      </c>
      <c r="AI379">
        <v>0</v>
      </c>
      <c r="AJ379">
        <v>0</v>
      </c>
      <c r="AK379">
        <v>0</v>
      </c>
      <c r="AL379">
        <v>0</v>
      </c>
      <c r="AM379">
        <v>0</v>
      </c>
      <c r="AN379">
        <v>0</v>
      </c>
      <c r="AO379">
        <v>0</v>
      </c>
      <c r="AP379">
        <v>0</v>
      </c>
      <c r="AQ379">
        <v>0</v>
      </c>
      <c r="AR379">
        <v>0</v>
      </c>
      <c r="AS379">
        <v>0</v>
      </c>
      <c r="AT379">
        <v>0</v>
      </c>
      <c r="AU379">
        <v>0</v>
      </c>
      <c r="AV379">
        <v>0</v>
      </c>
    </row>
    <row r="380" spans="1:48" x14ac:dyDescent="0.45">
      <c r="A380" t="s">
        <v>10</v>
      </c>
      <c r="B380">
        <v>1</v>
      </c>
      <c r="C380">
        <v>7051</v>
      </c>
      <c r="D380">
        <v>5</v>
      </c>
      <c r="E380" t="s">
        <v>379</v>
      </c>
      <c r="G380">
        <v>0</v>
      </c>
      <c r="H380">
        <v>0</v>
      </c>
      <c r="I380">
        <v>0</v>
      </c>
      <c r="J380">
        <v>0</v>
      </c>
      <c r="K380">
        <v>0</v>
      </c>
      <c r="L380">
        <v>0</v>
      </c>
      <c r="M380">
        <v>0</v>
      </c>
      <c r="N380">
        <v>0</v>
      </c>
      <c r="O380">
        <v>0</v>
      </c>
      <c r="P380">
        <v>0</v>
      </c>
      <c r="Q380">
        <v>0</v>
      </c>
      <c r="R380">
        <v>0</v>
      </c>
      <c r="S380">
        <v>0</v>
      </c>
      <c r="T380">
        <v>0</v>
      </c>
      <c r="U380">
        <v>0</v>
      </c>
      <c r="V380">
        <v>0</v>
      </c>
      <c r="W380">
        <v>0</v>
      </c>
      <c r="X380">
        <v>0</v>
      </c>
      <c r="Y380">
        <v>0</v>
      </c>
      <c r="Z380">
        <v>0</v>
      </c>
      <c r="AA380">
        <v>0</v>
      </c>
      <c r="AB380">
        <v>0</v>
      </c>
      <c r="AC380">
        <v>0</v>
      </c>
      <c r="AD380">
        <v>0</v>
      </c>
      <c r="AE380">
        <v>0</v>
      </c>
      <c r="AF380">
        <v>0</v>
      </c>
      <c r="AG380">
        <v>0</v>
      </c>
      <c r="AH380">
        <v>0</v>
      </c>
      <c r="AI380">
        <v>0</v>
      </c>
      <c r="AJ380">
        <v>0</v>
      </c>
      <c r="AK380">
        <v>0</v>
      </c>
      <c r="AL380">
        <v>0</v>
      </c>
      <c r="AM380">
        <v>0</v>
      </c>
      <c r="AN380">
        <v>0</v>
      </c>
      <c r="AO380">
        <v>0</v>
      </c>
      <c r="AP380">
        <v>0</v>
      </c>
      <c r="AQ380">
        <v>0</v>
      </c>
      <c r="AR380">
        <v>0</v>
      </c>
      <c r="AS380">
        <v>0</v>
      </c>
      <c r="AT380">
        <v>0</v>
      </c>
      <c r="AU380">
        <v>0</v>
      </c>
      <c r="AV380">
        <v>0</v>
      </c>
    </row>
    <row r="381" spans="1:48" x14ac:dyDescent="0.45">
      <c r="A381" t="s">
        <v>10</v>
      </c>
      <c r="B381">
        <v>1</v>
      </c>
      <c r="C381">
        <v>7052</v>
      </c>
      <c r="D381">
        <v>5</v>
      </c>
      <c r="E381" t="s">
        <v>380</v>
      </c>
      <c r="G381">
        <v>0</v>
      </c>
      <c r="H381">
        <v>0</v>
      </c>
      <c r="I381">
        <v>0</v>
      </c>
      <c r="J381">
        <v>0</v>
      </c>
      <c r="K381">
        <v>0</v>
      </c>
      <c r="L381">
        <v>0</v>
      </c>
      <c r="M381">
        <v>290.05</v>
      </c>
      <c r="N381">
        <v>0</v>
      </c>
      <c r="O381">
        <v>0</v>
      </c>
      <c r="P381">
        <v>0</v>
      </c>
      <c r="Q381">
        <v>130.05000000000001</v>
      </c>
      <c r="R381">
        <v>232.83</v>
      </c>
      <c r="S381">
        <v>0</v>
      </c>
      <c r="T381">
        <v>0</v>
      </c>
      <c r="U381">
        <v>0</v>
      </c>
      <c r="V381">
        <v>0</v>
      </c>
      <c r="W381">
        <v>0</v>
      </c>
      <c r="X381">
        <v>0</v>
      </c>
      <c r="Y381">
        <v>0</v>
      </c>
      <c r="Z381">
        <v>0</v>
      </c>
      <c r="AA381">
        <v>187.99</v>
      </c>
      <c r="AB381">
        <v>0</v>
      </c>
      <c r="AC381">
        <v>0</v>
      </c>
      <c r="AD381">
        <v>0</v>
      </c>
      <c r="AE381">
        <v>0</v>
      </c>
      <c r="AF381">
        <v>0</v>
      </c>
      <c r="AG381">
        <v>575.35</v>
      </c>
      <c r="AH381">
        <v>0</v>
      </c>
      <c r="AI381">
        <v>0</v>
      </c>
      <c r="AJ381">
        <v>0</v>
      </c>
      <c r="AK381">
        <v>0</v>
      </c>
      <c r="AL381">
        <v>0</v>
      </c>
      <c r="AM381">
        <v>0</v>
      </c>
      <c r="AN381">
        <v>0</v>
      </c>
      <c r="AO381">
        <v>1163.57</v>
      </c>
      <c r="AP381">
        <v>50</v>
      </c>
      <c r="AQ381">
        <v>0</v>
      </c>
      <c r="AR381">
        <v>0</v>
      </c>
      <c r="AS381">
        <v>0</v>
      </c>
      <c r="AT381">
        <v>0</v>
      </c>
      <c r="AU381">
        <v>0</v>
      </c>
      <c r="AV381">
        <v>0</v>
      </c>
    </row>
    <row r="382" spans="1:48" x14ac:dyDescent="0.45">
      <c r="A382" t="s">
        <v>10</v>
      </c>
      <c r="B382">
        <v>1</v>
      </c>
      <c r="C382">
        <v>7053</v>
      </c>
      <c r="D382">
        <v>5</v>
      </c>
      <c r="E382" t="s">
        <v>381</v>
      </c>
      <c r="G382">
        <v>0</v>
      </c>
      <c r="H382">
        <v>0</v>
      </c>
      <c r="I382">
        <v>0</v>
      </c>
      <c r="J382">
        <v>0</v>
      </c>
      <c r="K382">
        <v>0</v>
      </c>
      <c r="L382">
        <v>106.77</v>
      </c>
      <c r="M382">
        <v>86.23</v>
      </c>
      <c r="N382">
        <v>0</v>
      </c>
      <c r="O382">
        <v>0</v>
      </c>
      <c r="P382">
        <v>1595.13</v>
      </c>
      <c r="Q382">
        <v>0</v>
      </c>
      <c r="R382">
        <v>702</v>
      </c>
      <c r="S382">
        <v>0</v>
      </c>
      <c r="T382">
        <v>0</v>
      </c>
      <c r="U382">
        <v>0</v>
      </c>
      <c r="V382">
        <v>0</v>
      </c>
      <c r="W382">
        <v>0</v>
      </c>
      <c r="X382">
        <v>0</v>
      </c>
      <c r="Y382">
        <v>0</v>
      </c>
      <c r="Z382">
        <v>143.72</v>
      </c>
      <c r="AA382">
        <v>272.79000000000002</v>
      </c>
      <c r="AB382">
        <v>0</v>
      </c>
      <c r="AC382">
        <v>50.54</v>
      </c>
      <c r="AD382">
        <v>311.08</v>
      </c>
      <c r="AE382">
        <v>80.290000000000006</v>
      </c>
      <c r="AF382">
        <v>600</v>
      </c>
      <c r="AG382">
        <v>1090.1099999999999</v>
      </c>
      <c r="AH382">
        <v>0</v>
      </c>
      <c r="AI382">
        <v>0</v>
      </c>
      <c r="AJ382">
        <v>0</v>
      </c>
      <c r="AK382">
        <v>0</v>
      </c>
      <c r="AL382">
        <v>0</v>
      </c>
      <c r="AM382">
        <v>0</v>
      </c>
      <c r="AN382">
        <v>0</v>
      </c>
      <c r="AO382">
        <v>319.27</v>
      </c>
      <c r="AP382">
        <v>50</v>
      </c>
      <c r="AQ382">
        <v>0</v>
      </c>
      <c r="AR382">
        <v>0</v>
      </c>
      <c r="AS382">
        <v>0</v>
      </c>
      <c r="AT382">
        <v>0</v>
      </c>
      <c r="AU382">
        <v>0</v>
      </c>
      <c r="AV382">
        <v>0</v>
      </c>
    </row>
    <row r="383" spans="1:48" x14ac:dyDescent="0.45">
      <c r="A383" t="s">
        <v>10</v>
      </c>
      <c r="B383">
        <v>1</v>
      </c>
      <c r="C383">
        <v>7054</v>
      </c>
      <c r="D383">
        <v>5</v>
      </c>
      <c r="E383" t="s">
        <v>382</v>
      </c>
      <c r="G383">
        <v>0</v>
      </c>
      <c r="H383">
        <v>0</v>
      </c>
      <c r="I383">
        <v>0</v>
      </c>
      <c r="J383">
        <v>0</v>
      </c>
      <c r="K383">
        <v>0</v>
      </c>
      <c r="L383">
        <v>0</v>
      </c>
      <c r="M383">
        <v>0</v>
      </c>
      <c r="N383">
        <v>0</v>
      </c>
      <c r="O383">
        <v>0</v>
      </c>
      <c r="P383">
        <v>0</v>
      </c>
      <c r="Q383">
        <v>0</v>
      </c>
      <c r="R383">
        <v>0</v>
      </c>
      <c r="S383">
        <v>0</v>
      </c>
      <c r="T383">
        <v>0</v>
      </c>
      <c r="U383">
        <v>0</v>
      </c>
      <c r="V383">
        <v>0</v>
      </c>
      <c r="W383">
        <v>0</v>
      </c>
      <c r="X383">
        <v>0</v>
      </c>
      <c r="Y383">
        <v>0</v>
      </c>
      <c r="Z383">
        <v>0</v>
      </c>
      <c r="AA383">
        <v>0</v>
      </c>
      <c r="AB383">
        <v>0</v>
      </c>
      <c r="AC383">
        <v>0</v>
      </c>
      <c r="AD383">
        <v>0</v>
      </c>
      <c r="AE383">
        <v>0</v>
      </c>
      <c r="AF383">
        <v>0</v>
      </c>
      <c r="AG383">
        <v>0</v>
      </c>
      <c r="AH383">
        <v>0</v>
      </c>
      <c r="AI383">
        <v>0</v>
      </c>
      <c r="AJ383">
        <v>0</v>
      </c>
      <c r="AK383">
        <v>0</v>
      </c>
      <c r="AL383">
        <v>0</v>
      </c>
      <c r="AM383">
        <v>0</v>
      </c>
      <c r="AN383">
        <v>0</v>
      </c>
      <c r="AO383">
        <v>0</v>
      </c>
      <c r="AP383">
        <v>0</v>
      </c>
      <c r="AQ383">
        <v>0</v>
      </c>
      <c r="AR383">
        <v>0</v>
      </c>
      <c r="AS383">
        <v>0</v>
      </c>
      <c r="AT383">
        <v>0</v>
      </c>
      <c r="AU383">
        <v>0</v>
      </c>
      <c r="AV383">
        <v>0</v>
      </c>
    </row>
    <row r="384" spans="1:48" x14ac:dyDescent="0.45">
      <c r="A384" t="s">
        <v>10</v>
      </c>
      <c r="B384">
        <v>1</v>
      </c>
      <c r="C384">
        <v>7055</v>
      </c>
      <c r="D384">
        <v>5</v>
      </c>
      <c r="E384" t="s">
        <v>383</v>
      </c>
      <c r="G384">
        <v>0</v>
      </c>
      <c r="H384">
        <v>0</v>
      </c>
      <c r="I384">
        <v>0</v>
      </c>
      <c r="J384">
        <v>0</v>
      </c>
      <c r="K384">
        <v>0</v>
      </c>
      <c r="L384">
        <v>0</v>
      </c>
      <c r="M384">
        <v>0</v>
      </c>
      <c r="N384">
        <v>0</v>
      </c>
      <c r="O384">
        <v>0</v>
      </c>
      <c r="P384">
        <v>0</v>
      </c>
      <c r="Q384">
        <v>0</v>
      </c>
      <c r="R384">
        <v>0</v>
      </c>
      <c r="S384">
        <v>739.47</v>
      </c>
      <c r="T384">
        <v>0</v>
      </c>
      <c r="U384">
        <v>0</v>
      </c>
      <c r="V384">
        <v>0</v>
      </c>
      <c r="W384">
        <v>0</v>
      </c>
      <c r="X384">
        <v>0</v>
      </c>
      <c r="Y384">
        <v>0</v>
      </c>
      <c r="Z384">
        <v>0</v>
      </c>
      <c r="AA384">
        <v>0</v>
      </c>
      <c r="AB384">
        <v>0</v>
      </c>
      <c r="AC384">
        <v>0</v>
      </c>
      <c r="AD384">
        <v>0</v>
      </c>
      <c r="AE384">
        <v>82.78</v>
      </c>
      <c r="AF384">
        <v>0</v>
      </c>
      <c r="AG384">
        <v>0</v>
      </c>
      <c r="AH384">
        <v>0</v>
      </c>
      <c r="AI384">
        <v>0</v>
      </c>
      <c r="AJ384">
        <v>0</v>
      </c>
      <c r="AK384">
        <v>0</v>
      </c>
      <c r="AL384">
        <v>0</v>
      </c>
      <c r="AM384">
        <v>0</v>
      </c>
      <c r="AN384">
        <v>0</v>
      </c>
      <c r="AO384">
        <v>0</v>
      </c>
      <c r="AP384">
        <v>0</v>
      </c>
      <c r="AQ384">
        <v>0</v>
      </c>
      <c r="AR384">
        <v>0</v>
      </c>
      <c r="AS384">
        <v>0</v>
      </c>
      <c r="AT384">
        <v>0</v>
      </c>
      <c r="AU384">
        <v>0</v>
      </c>
      <c r="AV384">
        <v>0</v>
      </c>
    </row>
    <row r="385" spans="1:48" x14ac:dyDescent="0.45">
      <c r="A385" t="s">
        <v>10</v>
      </c>
      <c r="B385">
        <v>1</v>
      </c>
      <c r="C385">
        <v>7056</v>
      </c>
      <c r="D385">
        <v>5</v>
      </c>
      <c r="E385" t="s">
        <v>384</v>
      </c>
      <c r="G385">
        <v>0</v>
      </c>
      <c r="H385">
        <v>0</v>
      </c>
      <c r="I385">
        <v>0</v>
      </c>
      <c r="J385">
        <v>0</v>
      </c>
      <c r="K385">
        <v>0</v>
      </c>
      <c r="L385">
        <v>0</v>
      </c>
      <c r="M385">
        <v>0</v>
      </c>
      <c r="N385">
        <v>0</v>
      </c>
      <c r="O385">
        <v>0</v>
      </c>
      <c r="P385">
        <v>0</v>
      </c>
      <c r="Q385">
        <v>0</v>
      </c>
      <c r="R385">
        <v>0</v>
      </c>
      <c r="S385">
        <v>0</v>
      </c>
      <c r="T385">
        <v>0</v>
      </c>
      <c r="U385">
        <v>0</v>
      </c>
      <c r="V385">
        <v>0</v>
      </c>
      <c r="W385">
        <v>0</v>
      </c>
      <c r="X385">
        <v>0</v>
      </c>
      <c r="Y385">
        <v>0</v>
      </c>
      <c r="Z385">
        <v>0</v>
      </c>
      <c r="AA385">
        <v>0</v>
      </c>
      <c r="AB385">
        <v>0</v>
      </c>
      <c r="AC385">
        <v>0</v>
      </c>
      <c r="AD385">
        <v>0</v>
      </c>
      <c r="AE385">
        <v>0</v>
      </c>
      <c r="AF385">
        <v>0</v>
      </c>
      <c r="AG385">
        <v>0</v>
      </c>
      <c r="AH385">
        <v>0</v>
      </c>
      <c r="AI385">
        <v>0</v>
      </c>
      <c r="AJ385">
        <v>0</v>
      </c>
      <c r="AK385">
        <v>0</v>
      </c>
      <c r="AL385">
        <v>0</v>
      </c>
      <c r="AM385">
        <v>0</v>
      </c>
      <c r="AN385">
        <v>0</v>
      </c>
      <c r="AO385">
        <v>0</v>
      </c>
      <c r="AP385">
        <v>0</v>
      </c>
      <c r="AQ385">
        <v>0</v>
      </c>
      <c r="AR385">
        <v>0</v>
      </c>
      <c r="AS385">
        <v>0</v>
      </c>
      <c r="AT385">
        <v>0</v>
      </c>
      <c r="AU385">
        <v>0</v>
      </c>
      <c r="AV385">
        <v>0</v>
      </c>
    </row>
    <row r="386" spans="1:48" x14ac:dyDescent="0.45">
      <c r="A386" t="s">
        <v>10</v>
      </c>
      <c r="B386">
        <v>1</v>
      </c>
      <c r="C386">
        <v>7057</v>
      </c>
      <c r="D386">
        <v>5</v>
      </c>
      <c r="E386" t="s">
        <v>385</v>
      </c>
      <c r="G386">
        <v>0</v>
      </c>
      <c r="H386">
        <v>0</v>
      </c>
      <c r="I386">
        <v>0</v>
      </c>
      <c r="J386">
        <v>0</v>
      </c>
      <c r="K386">
        <v>0</v>
      </c>
      <c r="L386">
        <v>0</v>
      </c>
      <c r="M386">
        <v>0</v>
      </c>
      <c r="N386">
        <v>0</v>
      </c>
      <c r="O386">
        <v>0</v>
      </c>
      <c r="P386">
        <v>0</v>
      </c>
      <c r="Q386">
        <v>0</v>
      </c>
      <c r="R386">
        <v>0</v>
      </c>
      <c r="S386">
        <v>0</v>
      </c>
      <c r="T386">
        <v>0</v>
      </c>
      <c r="U386">
        <v>0</v>
      </c>
      <c r="V386">
        <v>0</v>
      </c>
      <c r="W386">
        <v>0</v>
      </c>
      <c r="X386">
        <v>0</v>
      </c>
      <c r="Y386">
        <v>0</v>
      </c>
      <c r="Z386">
        <v>0</v>
      </c>
      <c r="AA386">
        <v>0</v>
      </c>
      <c r="AB386">
        <v>0</v>
      </c>
      <c r="AC386">
        <v>0</v>
      </c>
      <c r="AD386">
        <v>0</v>
      </c>
      <c r="AE386">
        <v>0</v>
      </c>
      <c r="AF386">
        <v>0</v>
      </c>
      <c r="AG386">
        <v>0</v>
      </c>
      <c r="AH386">
        <v>0</v>
      </c>
      <c r="AI386">
        <v>0</v>
      </c>
      <c r="AJ386">
        <v>0</v>
      </c>
      <c r="AK386">
        <v>0</v>
      </c>
      <c r="AL386">
        <v>0</v>
      </c>
      <c r="AM386">
        <v>0</v>
      </c>
      <c r="AN386">
        <v>0</v>
      </c>
      <c r="AO386">
        <v>0</v>
      </c>
      <c r="AP386">
        <v>0</v>
      </c>
      <c r="AQ386">
        <v>0</v>
      </c>
      <c r="AR386">
        <v>0</v>
      </c>
      <c r="AS386">
        <v>0</v>
      </c>
      <c r="AT386">
        <v>0</v>
      </c>
      <c r="AU386">
        <v>0</v>
      </c>
      <c r="AV386">
        <v>0</v>
      </c>
    </row>
    <row r="387" spans="1:48" x14ac:dyDescent="0.45">
      <c r="A387" t="s">
        <v>10</v>
      </c>
      <c r="B387">
        <v>1</v>
      </c>
      <c r="C387">
        <v>7058</v>
      </c>
      <c r="D387">
        <v>5</v>
      </c>
      <c r="E387" t="s">
        <v>386</v>
      </c>
      <c r="G387">
        <v>0</v>
      </c>
      <c r="H387">
        <v>0</v>
      </c>
      <c r="I387">
        <v>0</v>
      </c>
      <c r="J387">
        <v>0</v>
      </c>
      <c r="K387">
        <v>0</v>
      </c>
      <c r="L387">
        <v>0</v>
      </c>
      <c r="M387">
        <v>0</v>
      </c>
      <c r="N387">
        <v>0</v>
      </c>
      <c r="O387">
        <v>231.69</v>
      </c>
      <c r="P387">
        <v>0</v>
      </c>
      <c r="Q387">
        <v>0</v>
      </c>
      <c r="R387">
        <v>278.76</v>
      </c>
      <c r="S387">
        <v>0</v>
      </c>
      <c r="T387">
        <v>0</v>
      </c>
      <c r="U387">
        <v>0</v>
      </c>
      <c r="V387">
        <v>0</v>
      </c>
      <c r="W387">
        <v>0</v>
      </c>
      <c r="X387">
        <v>0</v>
      </c>
      <c r="Y387">
        <v>0</v>
      </c>
      <c r="Z387">
        <v>106.5</v>
      </c>
      <c r="AA387">
        <v>20.99</v>
      </c>
      <c r="AB387">
        <v>0</v>
      </c>
      <c r="AC387">
        <v>0</v>
      </c>
      <c r="AD387">
        <v>0</v>
      </c>
      <c r="AE387">
        <v>0</v>
      </c>
      <c r="AF387">
        <v>0</v>
      </c>
      <c r="AG387">
        <v>533.49</v>
      </c>
      <c r="AH387">
        <v>0</v>
      </c>
      <c r="AI387">
        <v>0</v>
      </c>
      <c r="AJ387">
        <v>0</v>
      </c>
      <c r="AK387">
        <v>0</v>
      </c>
      <c r="AL387">
        <v>0</v>
      </c>
      <c r="AM387">
        <v>201.13</v>
      </c>
      <c r="AN387">
        <v>0</v>
      </c>
      <c r="AO387">
        <v>0</v>
      </c>
      <c r="AP387">
        <v>0</v>
      </c>
      <c r="AQ387">
        <v>0</v>
      </c>
      <c r="AR387">
        <v>0</v>
      </c>
      <c r="AS387">
        <v>0</v>
      </c>
      <c r="AT387">
        <v>0</v>
      </c>
      <c r="AU387">
        <v>0</v>
      </c>
      <c r="AV387">
        <v>0</v>
      </c>
    </row>
    <row r="388" spans="1:48" x14ac:dyDescent="0.45">
      <c r="A388" t="s">
        <v>10</v>
      </c>
      <c r="B388">
        <v>1</v>
      </c>
      <c r="C388">
        <v>7059</v>
      </c>
      <c r="D388">
        <v>5</v>
      </c>
      <c r="E388" t="s">
        <v>387</v>
      </c>
      <c r="G388">
        <v>0</v>
      </c>
      <c r="H388">
        <v>0</v>
      </c>
      <c r="I388">
        <v>0</v>
      </c>
      <c r="J388">
        <v>0</v>
      </c>
      <c r="K388">
        <v>0</v>
      </c>
      <c r="L388">
        <v>0</v>
      </c>
      <c r="M388">
        <v>0</v>
      </c>
      <c r="N388">
        <v>0</v>
      </c>
      <c r="O388">
        <v>0</v>
      </c>
      <c r="P388">
        <v>0</v>
      </c>
      <c r="Q388">
        <v>0</v>
      </c>
      <c r="R388">
        <v>84.71</v>
      </c>
      <c r="S388">
        <v>0</v>
      </c>
      <c r="T388">
        <v>0</v>
      </c>
      <c r="U388">
        <v>0</v>
      </c>
      <c r="V388">
        <v>0</v>
      </c>
      <c r="W388">
        <v>0</v>
      </c>
      <c r="X388">
        <v>0</v>
      </c>
      <c r="Y388">
        <v>0</v>
      </c>
      <c r="Z388">
        <v>0</v>
      </c>
      <c r="AA388">
        <v>0</v>
      </c>
      <c r="AB388">
        <v>0</v>
      </c>
      <c r="AC388">
        <v>0</v>
      </c>
      <c r="AD388">
        <v>0</v>
      </c>
      <c r="AE388">
        <v>0</v>
      </c>
      <c r="AF388">
        <v>0</v>
      </c>
      <c r="AG388">
        <v>0</v>
      </c>
      <c r="AH388">
        <v>0</v>
      </c>
      <c r="AI388">
        <v>0</v>
      </c>
      <c r="AJ388">
        <v>0</v>
      </c>
      <c r="AK388">
        <v>0</v>
      </c>
      <c r="AL388">
        <v>0</v>
      </c>
      <c r="AM388">
        <v>0</v>
      </c>
      <c r="AN388">
        <v>0</v>
      </c>
      <c r="AO388">
        <v>0</v>
      </c>
      <c r="AP388">
        <v>0</v>
      </c>
      <c r="AQ388">
        <v>0</v>
      </c>
      <c r="AR388">
        <v>0</v>
      </c>
      <c r="AS388">
        <v>0</v>
      </c>
      <c r="AT388">
        <v>0</v>
      </c>
      <c r="AU388">
        <v>0</v>
      </c>
      <c r="AV388">
        <v>0</v>
      </c>
    </row>
    <row r="389" spans="1:48" x14ac:dyDescent="0.45">
      <c r="A389" t="s">
        <v>10</v>
      </c>
      <c r="B389">
        <v>1</v>
      </c>
      <c r="C389">
        <v>7060</v>
      </c>
      <c r="D389">
        <v>5</v>
      </c>
      <c r="E389" t="s">
        <v>388</v>
      </c>
      <c r="G389">
        <v>0</v>
      </c>
      <c r="H389">
        <v>0</v>
      </c>
      <c r="I389">
        <v>0</v>
      </c>
      <c r="J389">
        <v>0</v>
      </c>
      <c r="K389">
        <v>0</v>
      </c>
      <c r="L389">
        <v>264.38</v>
      </c>
      <c r="M389">
        <v>0</v>
      </c>
      <c r="N389">
        <v>0</v>
      </c>
      <c r="O389">
        <v>0</v>
      </c>
      <c r="P389">
        <v>0</v>
      </c>
      <c r="Q389">
        <v>98.07</v>
      </c>
      <c r="R389">
        <v>866.68</v>
      </c>
      <c r="S389">
        <v>0</v>
      </c>
      <c r="T389">
        <v>0</v>
      </c>
      <c r="U389">
        <v>0</v>
      </c>
      <c r="V389">
        <v>0</v>
      </c>
      <c r="W389">
        <v>0</v>
      </c>
      <c r="X389">
        <v>0</v>
      </c>
      <c r="Y389">
        <v>0</v>
      </c>
      <c r="Z389">
        <v>0</v>
      </c>
      <c r="AA389">
        <v>0</v>
      </c>
      <c r="AB389">
        <v>0</v>
      </c>
      <c r="AC389">
        <v>0</v>
      </c>
      <c r="AD389">
        <v>0</v>
      </c>
      <c r="AE389">
        <v>287.39999999999998</v>
      </c>
      <c r="AF389">
        <v>0</v>
      </c>
      <c r="AG389">
        <v>0</v>
      </c>
      <c r="AH389">
        <v>0</v>
      </c>
      <c r="AI389">
        <v>0</v>
      </c>
      <c r="AJ389">
        <v>0</v>
      </c>
      <c r="AK389">
        <v>0</v>
      </c>
      <c r="AL389">
        <v>0</v>
      </c>
      <c r="AM389">
        <v>0</v>
      </c>
      <c r="AN389">
        <v>0</v>
      </c>
      <c r="AO389">
        <v>1420.13</v>
      </c>
      <c r="AP389">
        <v>0</v>
      </c>
      <c r="AQ389">
        <v>0</v>
      </c>
      <c r="AR389">
        <v>0</v>
      </c>
      <c r="AS389">
        <v>0</v>
      </c>
      <c r="AT389">
        <v>0</v>
      </c>
      <c r="AU389">
        <v>0</v>
      </c>
      <c r="AV389">
        <v>0</v>
      </c>
    </row>
    <row r="390" spans="1:48" x14ac:dyDescent="0.45">
      <c r="A390" t="s">
        <v>10</v>
      </c>
      <c r="B390">
        <v>1</v>
      </c>
      <c r="C390">
        <v>7061</v>
      </c>
      <c r="D390">
        <v>5</v>
      </c>
      <c r="E390" t="s">
        <v>389</v>
      </c>
      <c r="G390">
        <v>0</v>
      </c>
      <c r="H390">
        <v>0</v>
      </c>
      <c r="I390">
        <v>0</v>
      </c>
      <c r="J390">
        <v>0</v>
      </c>
      <c r="K390">
        <v>0</v>
      </c>
      <c r="L390">
        <v>0</v>
      </c>
      <c r="M390">
        <v>0</v>
      </c>
      <c r="N390">
        <v>0</v>
      </c>
      <c r="O390">
        <v>0</v>
      </c>
      <c r="P390">
        <v>0</v>
      </c>
      <c r="Q390">
        <v>0</v>
      </c>
      <c r="R390">
        <v>0</v>
      </c>
      <c r="S390">
        <v>0</v>
      </c>
      <c r="T390">
        <v>0</v>
      </c>
      <c r="U390">
        <v>0</v>
      </c>
      <c r="V390">
        <v>0</v>
      </c>
      <c r="W390">
        <v>0</v>
      </c>
      <c r="X390">
        <v>0</v>
      </c>
      <c r="Y390">
        <v>0</v>
      </c>
      <c r="Z390">
        <v>0</v>
      </c>
      <c r="AA390">
        <v>0</v>
      </c>
      <c r="AB390">
        <v>0</v>
      </c>
      <c r="AC390">
        <v>0</v>
      </c>
      <c r="AD390">
        <v>0</v>
      </c>
      <c r="AE390">
        <v>0</v>
      </c>
      <c r="AF390">
        <v>0</v>
      </c>
      <c r="AG390">
        <v>0</v>
      </c>
      <c r="AH390">
        <v>0</v>
      </c>
      <c r="AI390">
        <v>0</v>
      </c>
      <c r="AJ390">
        <v>0</v>
      </c>
      <c r="AK390">
        <v>0</v>
      </c>
      <c r="AL390">
        <v>0</v>
      </c>
      <c r="AM390">
        <v>0</v>
      </c>
      <c r="AN390">
        <v>0</v>
      </c>
      <c r="AO390">
        <v>0</v>
      </c>
      <c r="AP390">
        <v>0</v>
      </c>
      <c r="AQ390">
        <v>0</v>
      </c>
      <c r="AR390">
        <v>0</v>
      </c>
      <c r="AS390">
        <v>0</v>
      </c>
      <c r="AT390">
        <v>0</v>
      </c>
      <c r="AU390">
        <v>0</v>
      </c>
      <c r="AV390">
        <v>0</v>
      </c>
    </row>
    <row r="391" spans="1:48" x14ac:dyDescent="0.45">
      <c r="A391" t="s">
        <v>10</v>
      </c>
      <c r="B391">
        <v>1</v>
      </c>
      <c r="C391">
        <v>7062</v>
      </c>
      <c r="D391">
        <v>5</v>
      </c>
      <c r="E391" t="s">
        <v>390</v>
      </c>
      <c r="G391">
        <v>0</v>
      </c>
      <c r="H391">
        <v>0</v>
      </c>
      <c r="I391">
        <v>0</v>
      </c>
      <c r="J391">
        <v>0</v>
      </c>
      <c r="K391">
        <v>0</v>
      </c>
      <c r="L391">
        <v>0</v>
      </c>
      <c r="M391">
        <v>0</v>
      </c>
      <c r="N391">
        <v>0</v>
      </c>
      <c r="O391">
        <v>0</v>
      </c>
      <c r="P391">
        <v>0</v>
      </c>
      <c r="Q391">
        <v>0</v>
      </c>
      <c r="R391">
        <v>0</v>
      </c>
      <c r="S391">
        <v>0</v>
      </c>
      <c r="T391">
        <v>0</v>
      </c>
      <c r="U391">
        <v>0</v>
      </c>
      <c r="V391">
        <v>0</v>
      </c>
      <c r="W391">
        <v>0</v>
      </c>
      <c r="X391">
        <v>0</v>
      </c>
      <c r="Y391">
        <v>0</v>
      </c>
      <c r="Z391">
        <v>0</v>
      </c>
      <c r="AA391">
        <v>0</v>
      </c>
      <c r="AB391">
        <v>2075.67</v>
      </c>
      <c r="AC391">
        <v>0</v>
      </c>
      <c r="AD391">
        <v>0</v>
      </c>
      <c r="AE391">
        <v>0</v>
      </c>
      <c r="AF391">
        <v>0</v>
      </c>
      <c r="AG391">
        <v>1769.7</v>
      </c>
      <c r="AH391">
        <v>0</v>
      </c>
      <c r="AI391">
        <v>0</v>
      </c>
      <c r="AJ391">
        <v>0</v>
      </c>
      <c r="AK391">
        <v>0</v>
      </c>
      <c r="AL391">
        <v>0</v>
      </c>
      <c r="AM391">
        <v>0</v>
      </c>
      <c r="AN391">
        <v>0</v>
      </c>
      <c r="AO391">
        <v>0</v>
      </c>
      <c r="AP391">
        <v>0</v>
      </c>
      <c r="AQ391">
        <v>0</v>
      </c>
      <c r="AR391">
        <v>0</v>
      </c>
      <c r="AS391">
        <v>0</v>
      </c>
      <c r="AT391">
        <v>0</v>
      </c>
      <c r="AU391">
        <v>0</v>
      </c>
      <c r="AV391">
        <v>0</v>
      </c>
    </row>
    <row r="392" spans="1:48" x14ac:dyDescent="0.45">
      <c r="A392" t="s">
        <v>10</v>
      </c>
      <c r="B392">
        <v>1</v>
      </c>
      <c r="C392">
        <v>7063</v>
      </c>
      <c r="D392">
        <v>5</v>
      </c>
      <c r="E392" t="s">
        <v>391</v>
      </c>
      <c r="G392">
        <v>0</v>
      </c>
      <c r="H392">
        <v>0</v>
      </c>
      <c r="I392">
        <v>0</v>
      </c>
      <c r="J392">
        <v>0</v>
      </c>
      <c r="K392">
        <v>0</v>
      </c>
      <c r="L392">
        <v>0</v>
      </c>
      <c r="M392">
        <v>0</v>
      </c>
      <c r="N392">
        <v>0</v>
      </c>
      <c r="O392">
        <v>0</v>
      </c>
      <c r="P392">
        <v>0</v>
      </c>
      <c r="Q392">
        <v>1075</v>
      </c>
      <c r="R392">
        <v>0</v>
      </c>
      <c r="S392">
        <v>0</v>
      </c>
      <c r="T392">
        <v>0</v>
      </c>
      <c r="U392">
        <v>0</v>
      </c>
      <c r="V392">
        <v>0</v>
      </c>
      <c r="W392">
        <v>0</v>
      </c>
      <c r="X392">
        <v>0</v>
      </c>
      <c r="Y392">
        <v>1125</v>
      </c>
      <c r="Z392">
        <v>432.67</v>
      </c>
      <c r="AA392">
        <v>0</v>
      </c>
      <c r="AB392">
        <v>670.82</v>
      </c>
      <c r="AC392">
        <v>165.32</v>
      </c>
      <c r="AD392">
        <v>0</v>
      </c>
      <c r="AE392">
        <v>1967.27</v>
      </c>
      <c r="AF392">
        <v>0</v>
      </c>
      <c r="AG392">
        <v>0</v>
      </c>
      <c r="AH392">
        <v>0</v>
      </c>
      <c r="AI392">
        <v>0</v>
      </c>
      <c r="AJ392">
        <v>0</v>
      </c>
      <c r="AK392">
        <v>0</v>
      </c>
      <c r="AL392">
        <v>0</v>
      </c>
      <c r="AM392">
        <v>3618.75</v>
      </c>
      <c r="AN392">
        <v>65.930000000000007</v>
      </c>
      <c r="AO392">
        <v>3537.21</v>
      </c>
      <c r="AP392">
        <v>335</v>
      </c>
      <c r="AQ392">
        <v>0</v>
      </c>
      <c r="AR392">
        <v>0</v>
      </c>
      <c r="AS392">
        <v>0</v>
      </c>
      <c r="AT392">
        <v>0</v>
      </c>
      <c r="AU392">
        <v>0</v>
      </c>
      <c r="AV392">
        <v>0</v>
      </c>
    </row>
    <row r="393" spans="1:48" x14ac:dyDescent="0.45">
      <c r="A393" t="s">
        <v>10</v>
      </c>
      <c r="B393">
        <v>1</v>
      </c>
      <c r="C393">
        <v>7064</v>
      </c>
      <c r="D393">
        <v>5</v>
      </c>
      <c r="E393" t="s">
        <v>392</v>
      </c>
      <c r="G393">
        <v>0</v>
      </c>
      <c r="H393">
        <v>0</v>
      </c>
      <c r="I393">
        <v>0</v>
      </c>
      <c r="J393">
        <v>0</v>
      </c>
      <c r="K393">
        <v>0</v>
      </c>
      <c r="L393">
        <v>0</v>
      </c>
      <c r="M393">
        <v>0</v>
      </c>
      <c r="N393">
        <v>0</v>
      </c>
      <c r="O393">
        <v>0</v>
      </c>
      <c r="P393">
        <v>0</v>
      </c>
      <c r="Q393">
        <v>0</v>
      </c>
      <c r="R393">
        <v>0</v>
      </c>
      <c r="S393">
        <v>2398.38</v>
      </c>
      <c r="T393">
        <v>0</v>
      </c>
      <c r="U393">
        <v>0</v>
      </c>
      <c r="V393">
        <v>0</v>
      </c>
      <c r="W393">
        <v>0</v>
      </c>
      <c r="X393">
        <v>0</v>
      </c>
      <c r="Y393">
        <v>0</v>
      </c>
      <c r="Z393">
        <v>0</v>
      </c>
      <c r="AA393">
        <v>0</v>
      </c>
      <c r="AB393">
        <v>0</v>
      </c>
      <c r="AC393">
        <v>0</v>
      </c>
      <c r="AD393">
        <v>228.59</v>
      </c>
      <c r="AE393">
        <v>0</v>
      </c>
      <c r="AF393">
        <v>0</v>
      </c>
      <c r="AG393">
        <v>0</v>
      </c>
      <c r="AH393">
        <v>0</v>
      </c>
      <c r="AI393">
        <v>0</v>
      </c>
      <c r="AJ393">
        <v>0</v>
      </c>
      <c r="AK393">
        <v>0</v>
      </c>
      <c r="AL393">
        <v>0</v>
      </c>
      <c r="AM393">
        <v>0</v>
      </c>
      <c r="AN393">
        <v>0</v>
      </c>
      <c r="AO393">
        <v>0</v>
      </c>
      <c r="AP393">
        <v>0</v>
      </c>
      <c r="AQ393">
        <v>0</v>
      </c>
      <c r="AR393">
        <v>0</v>
      </c>
      <c r="AS393">
        <v>0</v>
      </c>
      <c r="AT393">
        <v>0</v>
      </c>
      <c r="AU393">
        <v>0</v>
      </c>
      <c r="AV393">
        <v>0</v>
      </c>
    </row>
    <row r="394" spans="1:48" x14ac:dyDescent="0.45">
      <c r="A394" t="s">
        <v>10</v>
      </c>
      <c r="B394">
        <v>1</v>
      </c>
      <c r="C394">
        <v>7065</v>
      </c>
      <c r="D394">
        <v>5</v>
      </c>
      <c r="E394" t="s">
        <v>393</v>
      </c>
      <c r="G394">
        <v>0</v>
      </c>
      <c r="H394">
        <v>0</v>
      </c>
      <c r="I394">
        <v>0</v>
      </c>
      <c r="J394">
        <v>0</v>
      </c>
      <c r="K394">
        <v>0</v>
      </c>
      <c r="L394">
        <v>0</v>
      </c>
      <c r="M394">
        <v>0</v>
      </c>
      <c r="N394">
        <v>974.34</v>
      </c>
      <c r="O394">
        <v>928.3</v>
      </c>
      <c r="P394">
        <v>87</v>
      </c>
      <c r="Q394">
        <v>0</v>
      </c>
      <c r="R394">
        <v>0</v>
      </c>
      <c r="S394">
        <v>0</v>
      </c>
      <c r="T394">
        <v>0</v>
      </c>
      <c r="U394">
        <v>0</v>
      </c>
      <c r="V394">
        <v>0</v>
      </c>
      <c r="W394">
        <v>0</v>
      </c>
      <c r="X394">
        <v>0</v>
      </c>
      <c r="Y394">
        <v>0</v>
      </c>
      <c r="Z394">
        <v>0</v>
      </c>
      <c r="AA394">
        <v>0</v>
      </c>
      <c r="AB394">
        <v>0</v>
      </c>
      <c r="AC394">
        <v>0</v>
      </c>
      <c r="AD394">
        <v>0</v>
      </c>
      <c r="AE394">
        <v>0</v>
      </c>
      <c r="AF394">
        <v>0</v>
      </c>
      <c r="AG394">
        <v>1765.21</v>
      </c>
      <c r="AH394">
        <v>0</v>
      </c>
      <c r="AI394">
        <v>0</v>
      </c>
      <c r="AJ394">
        <v>0</v>
      </c>
      <c r="AK394">
        <v>0</v>
      </c>
      <c r="AL394">
        <v>0</v>
      </c>
      <c r="AM394">
        <v>0</v>
      </c>
      <c r="AN394">
        <v>0</v>
      </c>
      <c r="AO394">
        <v>0</v>
      </c>
      <c r="AP394">
        <v>0</v>
      </c>
      <c r="AQ394">
        <v>0</v>
      </c>
      <c r="AR394">
        <v>0</v>
      </c>
      <c r="AS394">
        <v>0</v>
      </c>
      <c r="AT394">
        <v>0</v>
      </c>
      <c r="AU394">
        <v>0</v>
      </c>
      <c r="AV394">
        <v>0</v>
      </c>
    </row>
    <row r="395" spans="1:48" x14ac:dyDescent="0.45">
      <c r="A395" t="s">
        <v>10</v>
      </c>
      <c r="B395">
        <v>1</v>
      </c>
      <c r="C395">
        <v>7066</v>
      </c>
      <c r="D395">
        <v>5</v>
      </c>
      <c r="E395" t="s">
        <v>394</v>
      </c>
      <c r="G395">
        <v>0</v>
      </c>
      <c r="H395">
        <v>0</v>
      </c>
      <c r="I395">
        <v>0</v>
      </c>
      <c r="J395">
        <v>0</v>
      </c>
      <c r="K395">
        <v>0</v>
      </c>
      <c r="L395">
        <v>0</v>
      </c>
      <c r="M395">
        <v>0</v>
      </c>
      <c r="N395">
        <v>0</v>
      </c>
      <c r="O395">
        <v>1000</v>
      </c>
      <c r="P395">
        <v>0</v>
      </c>
      <c r="Q395">
        <v>0</v>
      </c>
      <c r="R395">
        <v>0</v>
      </c>
      <c r="S395">
        <v>-25</v>
      </c>
      <c r="T395">
        <v>0</v>
      </c>
      <c r="U395">
        <v>0</v>
      </c>
      <c r="V395">
        <v>0</v>
      </c>
      <c r="W395">
        <v>0</v>
      </c>
      <c r="X395">
        <v>0</v>
      </c>
      <c r="Y395">
        <v>0</v>
      </c>
      <c r="Z395">
        <v>0</v>
      </c>
      <c r="AA395">
        <v>0</v>
      </c>
      <c r="AB395">
        <v>0</v>
      </c>
      <c r="AC395">
        <v>0</v>
      </c>
      <c r="AD395">
        <v>0</v>
      </c>
      <c r="AE395">
        <v>0</v>
      </c>
      <c r="AF395">
        <v>0</v>
      </c>
      <c r="AG395">
        <v>0</v>
      </c>
      <c r="AH395">
        <v>0</v>
      </c>
      <c r="AI395">
        <v>0</v>
      </c>
      <c r="AJ395">
        <v>0</v>
      </c>
      <c r="AK395">
        <v>0</v>
      </c>
      <c r="AL395">
        <v>0</v>
      </c>
      <c r="AM395">
        <v>0</v>
      </c>
      <c r="AN395">
        <v>0</v>
      </c>
      <c r="AO395">
        <v>0</v>
      </c>
      <c r="AP395">
        <v>0</v>
      </c>
      <c r="AQ395">
        <v>0</v>
      </c>
      <c r="AR395">
        <v>0</v>
      </c>
      <c r="AS395">
        <v>0</v>
      </c>
      <c r="AT395">
        <v>0</v>
      </c>
      <c r="AU395">
        <v>0</v>
      </c>
      <c r="AV395">
        <v>0</v>
      </c>
    </row>
    <row r="396" spans="1:48" x14ac:dyDescent="0.45">
      <c r="A396" t="s">
        <v>10</v>
      </c>
      <c r="B396">
        <v>1</v>
      </c>
      <c r="C396">
        <v>7067</v>
      </c>
      <c r="D396">
        <v>5</v>
      </c>
      <c r="E396" t="s">
        <v>395</v>
      </c>
      <c r="G396">
        <v>0</v>
      </c>
      <c r="H396">
        <v>0</v>
      </c>
      <c r="I396">
        <v>0</v>
      </c>
      <c r="J396">
        <v>0</v>
      </c>
      <c r="K396">
        <v>0</v>
      </c>
      <c r="L396">
        <v>0</v>
      </c>
      <c r="M396">
        <v>0</v>
      </c>
      <c r="N396">
        <v>0</v>
      </c>
      <c r="O396">
        <v>0</v>
      </c>
      <c r="P396">
        <v>0</v>
      </c>
      <c r="Q396">
        <v>249.85</v>
      </c>
      <c r="R396">
        <v>0</v>
      </c>
      <c r="S396">
        <v>1941.03</v>
      </c>
      <c r="T396">
        <v>0</v>
      </c>
      <c r="U396">
        <v>0</v>
      </c>
      <c r="V396">
        <v>0</v>
      </c>
      <c r="W396">
        <v>0</v>
      </c>
      <c r="X396">
        <v>0</v>
      </c>
      <c r="Y396">
        <v>0</v>
      </c>
      <c r="Z396">
        <v>0</v>
      </c>
      <c r="AA396">
        <v>1771.76</v>
      </c>
      <c r="AB396">
        <v>0</v>
      </c>
      <c r="AC396">
        <v>751.89</v>
      </c>
      <c r="AD396">
        <v>0</v>
      </c>
      <c r="AE396">
        <v>0</v>
      </c>
      <c r="AF396">
        <v>0</v>
      </c>
      <c r="AG396">
        <v>0</v>
      </c>
      <c r="AH396">
        <v>0</v>
      </c>
      <c r="AI396">
        <v>0</v>
      </c>
      <c r="AJ396">
        <v>0</v>
      </c>
      <c r="AK396">
        <v>0</v>
      </c>
      <c r="AL396">
        <v>0</v>
      </c>
      <c r="AM396">
        <v>0</v>
      </c>
      <c r="AN396">
        <v>0</v>
      </c>
      <c r="AO396">
        <v>0</v>
      </c>
      <c r="AP396">
        <v>0</v>
      </c>
      <c r="AQ396">
        <v>0</v>
      </c>
      <c r="AR396">
        <v>0</v>
      </c>
      <c r="AS396">
        <v>0</v>
      </c>
      <c r="AT396">
        <v>0</v>
      </c>
      <c r="AU396">
        <v>0</v>
      </c>
      <c r="AV396">
        <v>0</v>
      </c>
    </row>
    <row r="397" spans="1:48" x14ac:dyDescent="0.45">
      <c r="A397" t="s">
        <v>10</v>
      </c>
      <c r="B397">
        <v>1</v>
      </c>
      <c r="C397">
        <v>7068</v>
      </c>
      <c r="D397">
        <v>5</v>
      </c>
      <c r="E397" t="s">
        <v>396</v>
      </c>
      <c r="G397">
        <v>0</v>
      </c>
      <c r="H397">
        <v>0</v>
      </c>
      <c r="I397">
        <v>349.99</v>
      </c>
      <c r="J397">
        <v>0</v>
      </c>
      <c r="K397">
        <v>0</v>
      </c>
      <c r="L397">
        <v>0</v>
      </c>
      <c r="M397">
        <v>0</v>
      </c>
      <c r="N397">
        <v>0</v>
      </c>
      <c r="O397">
        <v>0</v>
      </c>
      <c r="P397">
        <v>0</v>
      </c>
      <c r="Q397">
        <v>0</v>
      </c>
      <c r="R397">
        <v>57.49</v>
      </c>
      <c r="S397">
        <v>1195.69</v>
      </c>
      <c r="T397">
        <v>0</v>
      </c>
      <c r="U397">
        <v>0</v>
      </c>
      <c r="V397">
        <v>0</v>
      </c>
      <c r="W397">
        <v>0</v>
      </c>
      <c r="X397">
        <v>0</v>
      </c>
      <c r="Y397">
        <v>0</v>
      </c>
      <c r="Z397">
        <v>922.94</v>
      </c>
      <c r="AA397">
        <v>0</v>
      </c>
      <c r="AB397">
        <v>0</v>
      </c>
      <c r="AC397">
        <v>264.44</v>
      </c>
      <c r="AD397">
        <v>0</v>
      </c>
      <c r="AE397">
        <v>0</v>
      </c>
      <c r="AF397">
        <v>0</v>
      </c>
      <c r="AG397">
        <v>0</v>
      </c>
      <c r="AH397">
        <v>0</v>
      </c>
      <c r="AI397">
        <v>0</v>
      </c>
      <c r="AJ397">
        <v>0</v>
      </c>
      <c r="AK397">
        <v>500</v>
      </c>
      <c r="AL397">
        <v>0</v>
      </c>
      <c r="AM397">
        <v>37.5</v>
      </c>
      <c r="AN397">
        <v>1673.41</v>
      </c>
      <c r="AO397">
        <v>112.7</v>
      </c>
      <c r="AP397">
        <v>521</v>
      </c>
      <c r="AQ397">
        <v>0</v>
      </c>
      <c r="AR397">
        <v>0</v>
      </c>
      <c r="AS397">
        <v>0</v>
      </c>
      <c r="AT397">
        <v>0</v>
      </c>
      <c r="AU397">
        <v>0</v>
      </c>
      <c r="AV397">
        <v>0</v>
      </c>
    </row>
    <row r="398" spans="1:48" x14ac:dyDescent="0.45">
      <c r="A398" t="s">
        <v>10</v>
      </c>
      <c r="B398">
        <v>1</v>
      </c>
      <c r="C398">
        <v>7069</v>
      </c>
      <c r="D398">
        <v>5</v>
      </c>
      <c r="E398" t="s">
        <v>397</v>
      </c>
      <c r="G398">
        <v>0</v>
      </c>
      <c r="H398">
        <v>0</v>
      </c>
      <c r="I398">
        <v>0</v>
      </c>
      <c r="J398">
        <v>0</v>
      </c>
      <c r="K398">
        <v>0</v>
      </c>
      <c r="L398">
        <v>0</v>
      </c>
      <c r="M398">
        <v>0</v>
      </c>
      <c r="N398">
        <v>0</v>
      </c>
      <c r="O398">
        <v>0</v>
      </c>
      <c r="P398">
        <v>0</v>
      </c>
      <c r="Q398">
        <v>0</v>
      </c>
      <c r="R398">
        <v>0</v>
      </c>
      <c r="S398">
        <v>0</v>
      </c>
      <c r="T398">
        <v>0</v>
      </c>
      <c r="U398">
        <v>0</v>
      </c>
      <c r="V398">
        <v>0</v>
      </c>
      <c r="W398">
        <v>0</v>
      </c>
      <c r="X398">
        <v>0</v>
      </c>
      <c r="Y398">
        <v>0</v>
      </c>
      <c r="Z398">
        <v>0</v>
      </c>
      <c r="AA398">
        <v>0</v>
      </c>
      <c r="AB398">
        <v>0</v>
      </c>
      <c r="AC398">
        <v>0</v>
      </c>
      <c r="AD398">
        <v>0</v>
      </c>
      <c r="AE398">
        <v>0</v>
      </c>
      <c r="AF398">
        <v>0</v>
      </c>
      <c r="AG398">
        <v>0</v>
      </c>
      <c r="AH398">
        <v>0</v>
      </c>
      <c r="AI398">
        <v>0</v>
      </c>
      <c r="AJ398">
        <v>0</v>
      </c>
      <c r="AK398">
        <v>0</v>
      </c>
      <c r="AL398">
        <v>0</v>
      </c>
      <c r="AM398">
        <v>0</v>
      </c>
      <c r="AN398">
        <v>0</v>
      </c>
      <c r="AO398">
        <v>0</v>
      </c>
      <c r="AP398">
        <v>0</v>
      </c>
      <c r="AQ398">
        <v>0</v>
      </c>
      <c r="AR398">
        <v>0</v>
      </c>
      <c r="AS398">
        <v>0</v>
      </c>
      <c r="AT398">
        <v>0</v>
      </c>
      <c r="AU398">
        <v>0</v>
      </c>
      <c r="AV398">
        <v>0</v>
      </c>
    </row>
    <row r="399" spans="1:48" x14ac:dyDescent="0.45">
      <c r="A399" t="s">
        <v>10</v>
      </c>
      <c r="B399">
        <v>1</v>
      </c>
      <c r="C399">
        <v>7070</v>
      </c>
      <c r="D399">
        <v>5</v>
      </c>
      <c r="E399" t="s">
        <v>398</v>
      </c>
      <c r="G399">
        <v>0</v>
      </c>
      <c r="H399">
        <v>0</v>
      </c>
      <c r="I399">
        <v>0</v>
      </c>
      <c r="J399">
        <v>0</v>
      </c>
      <c r="K399">
        <v>0</v>
      </c>
      <c r="L399">
        <v>0</v>
      </c>
      <c r="M399">
        <v>0</v>
      </c>
      <c r="N399">
        <v>0</v>
      </c>
      <c r="O399">
        <v>0</v>
      </c>
      <c r="P399">
        <v>0</v>
      </c>
      <c r="Q399">
        <v>0</v>
      </c>
      <c r="R399">
        <v>0</v>
      </c>
      <c r="S399">
        <v>0</v>
      </c>
      <c r="T399">
        <v>0</v>
      </c>
      <c r="U399">
        <v>0</v>
      </c>
      <c r="V399">
        <v>0</v>
      </c>
      <c r="W399">
        <v>0</v>
      </c>
      <c r="X399">
        <v>0</v>
      </c>
      <c r="Y399">
        <v>0</v>
      </c>
      <c r="Z399">
        <v>0</v>
      </c>
      <c r="AA399">
        <v>0</v>
      </c>
      <c r="AB399">
        <v>0</v>
      </c>
      <c r="AC399">
        <v>0</v>
      </c>
      <c r="AD399">
        <v>0</v>
      </c>
      <c r="AE399">
        <v>0</v>
      </c>
      <c r="AF399">
        <v>0</v>
      </c>
      <c r="AG399">
        <v>0</v>
      </c>
      <c r="AH399">
        <v>0</v>
      </c>
      <c r="AI399">
        <v>0</v>
      </c>
      <c r="AJ399">
        <v>0</v>
      </c>
      <c r="AK399">
        <v>0</v>
      </c>
      <c r="AL399">
        <v>0</v>
      </c>
      <c r="AM399">
        <v>0</v>
      </c>
      <c r="AN399">
        <v>0</v>
      </c>
      <c r="AO399">
        <v>0</v>
      </c>
      <c r="AP399">
        <v>0</v>
      </c>
      <c r="AQ399">
        <v>0</v>
      </c>
      <c r="AR399">
        <v>0</v>
      </c>
      <c r="AS399">
        <v>0</v>
      </c>
      <c r="AT399">
        <v>0</v>
      </c>
      <c r="AU399">
        <v>0</v>
      </c>
      <c r="AV399">
        <v>0</v>
      </c>
    </row>
    <row r="400" spans="1:48" x14ac:dyDescent="0.45">
      <c r="A400" t="s">
        <v>10</v>
      </c>
      <c r="B400">
        <v>1</v>
      </c>
      <c r="C400">
        <v>7071</v>
      </c>
      <c r="D400">
        <v>5</v>
      </c>
      <c r="E400" t="s">
        <v>399</v>
      </c>
      <c r="G400">
        <v>0</v>
      </c>
      <c r="H400">
        <v>0</v>
      </c>
      <c r="I400">
        <v>0</v>
      </c>
      <c r="J400">
        <v>0</v>
      </c>
      <c r="K400">
        <v>51.19</v>
      </c>
      <c r="L400">
        <v>0</v>
      </c>
      <c r="M400">
        <v>49.07</v>
      </c>
      <c r="N400">
        <v>0</v>
      </c>
      <c r="O400">
        <v>183.96</v>
      </c>
      <c r="P400">
        <v>0</v>
      </c>
      <c r="Q400">
        <v>9.48</v>
      </c>
      <c r="R400">
        <v>222.9</v>
      </c>
      <c r="S400">
        <v>386.04</v>
      </c>
      <c r="T400">
        <v>0</v>
      </c>
      <c r="U400">
        <v>0</v>
      </c>
      <c r="V400">
        <v>0</v>
      </c>
      <c r="W400">
        <v>0</v>
      </c>
      <c r="X400">
        <v>0</v>
      </c>
      <c r="Y400">
        <v>0</v>
      </c>
      <c r="Z400">
        <v>0</v>
      </c>
      <c r="AA400">
        <v>0</v>
      </c>
      <c r="AB400">
        <v>0</v>
      </c>
      <c r="AC400">
        <v>0</v>
      </c>
      <c r="AD400">
        <v>190.24</v>
      </c>
      <c r="AE400">
        <v>75</v>
      </c>
      <c r="AF400">
        <v>0</v>
      </c>
      <c r="AG400">
        <v>210.67</v>
      </c>
      <c r="AH400">
        <v>0</v>
      </c>
      <c r="AI400">
        <v>0</v>
      </c>
      <c r="AJ400">
        <v>0</v>
      </c>
      <c r="AK400">
        <v>0</v>
      </c>
      <c r="AL400">
        <v>0</v>
      </c>
      <c r="AM400">
        <v>0</v>
      </c>
      <c r="AN400">
        <v>0</v>
      </c>
      <c r="AO400">
        <v>0</v>
      </c>
      <c r="AP400">
        <v>0</v>
      </c>
      <c r="AQ400">
        <v>0</v>
      </c>
      <c r="AR400">
        <v>0</v>
      </c>
      <c r="AS400">
        <v>0</v>
      </c>
      <c r="AT400">
        <v>0</v>
      </c>
      <c r="AU400">
        <v>0</v>
      </c>
      <c r="AV400">
        <v>0</v>
      </c>
    </row>
    <row r="401" spans="1:48" x14ac:dyDescent="0.45">
      <c r="A401" t="s">
        <v>10</v>
      </c>
      <c r="B401">
        <v>1</v>
      </c>
      <c r="C401">
        <v>7072</v>
      </c>
      <c r="D401">
        <v>5</v>
      </c>
      <c r="E401" t="s">
        <v>400</v>
      </c>
      <c r="G401">
        <v>0</v>
      </c>
      <c r="H401">
        <v>0</v>
      </c>
      <c r="I401">
        <v>0</v>
      </c>
      <c r="J401">
        <v>0</v>
      </c>
      <c r="K401">
        <v>0</v>
      </c>
      <c r="L401">
        <v>0</v>
      </c>
      <c r="M401">
        <v>0</v>
      </c>
      <c r="N401">
        <v>0</v>
      </c>
      <c r="O401">
        <v>0</v>
      </c>
      <c r="P401">
        <v>0</v>
      </c>
      <c r="Q401">
        <v>0</v>
      </c>
      <c r="R401">
        <v>0</v>
      </c>
      <c r="S401">
        <v>0</v>
      </c>
      <c r="T401">
        <v>0</v>
      </c>
      <c r="U401">
        <v>0</v>
      </c>
      <c r="V401">
        <v>0</v>
      </c>
      <c r="W401">
        <v>0</v>
      </c>
      <c r="X401">
        <v>0</v>
      </c>
      <c r="Y401">
        <v>0</v>
      </c>
      <c r="Z401">
        <v>0</v>
      </c>
      <c r="AA401">
        <v>0</v>
      </c>
      <c r="AB401">
        <v>0</v>
      </c>
      <c r="AC401">
        <v>0</v>
      </c>
      <c r="AD401">
        <v>0</v>
      </c>
      <c r="AE401">
        <v>0</v>
      </c>
      <c r="AF401">
        <v>96.87</v>
      </c>
      <c r="AG401">
        <v>0</v>
      </c>
      <c r="AH401">
        <v>0</v>
      </c>
      <c r="AI401">
        <v>0</v>
      </c>
      <c r="AJ401">
        <v>0</v>
      </c>
      <c r="AK401">
        <v>0</v>
      </c>
      <c r="AL401">
        <v>0</v>
      </c>
      <c r="AM401">
        <v>0</v>
      </c>
      <c r="AN401">
        <v>0</v>
      </c>
      <c r="AO401">
        <v>0</v>
      </c>
      <c r="AP401">
        <v>0</v>
      </c>
      <c r="AQ401">
        <v>0</v>
      </c>
      <c r="AR401">
        <v>0</v>
      </c>
      <c r="AS401">
        <v>0</v>
      </c>
      <c r="AT401">
        <v>0</v>
      </c>
      <c r="AU401">
        <v>0</v>
      </c>
      <c r="AV401">
        <v>0</v>
      </c>
    </row>
    <row r="402" spans="1:48" x14ac:dyDescent="0.45">
      <c r="A402" t="s">
        <v>10</v>
      </c>
      <c r="B402">
        <v>1</v>
      </c>
      <c r="C402">
        <v>7073</v>
      </c>
      <c r="D402">
        <v>5</v>
      </c>
      <c r="E402" t="s">
        <v>401</v>
      </c>
      <c r="G402">
        <v>0</v>
      </c>
      <c r="H402">
        <v>0</v>
      </c>
      <c r="I402">
        <v>0</v>
      </c>
      <c r="J402">
        <v>0</v>
      </c>
      <c r="K402">
        <v>0</v>
      </c>
      <c r="L402">
        <v>0</v>
      </c>
      <c r="M402">
        <v>0</v>
      </c>
      <c r="N402">
        <v>0</v>
      </c>
      <c r="O402">
        <v>0</v>
      </c>
      <c r="P402">
        <v>0</v>
      </c>
      <c r="Q402">
        <v>0</v>
      </c>
      <c r="R402">
        <v>0</v>
      </c>
      <c r="S402">
        <v>0</v>
      </c>
      <c r="T402">
        <v>0</v>
      </c>
      <c r="U402">
        <v>0</v>
      </c>
      <c r="V402">
        <v>0</v>
      </c>
      <c r="W402">
        <v>0</v>
      </c>
      <c r="X402">
        <v>0</v>
      </c>
      <c r="Y402">
        <v>0</v>
      </c>
      <c r="Z402">
        <v>0</v>
      </c>
      <c r="AA402">
        <v>0</v>
      </c>
      <c r="AB402">
        <v>0</v>
      </c>
      <c r="AC402">
        <v>0</v>
      </c>
      <c r="AD402">
        <v>0</v>
      </c>
      <c r="AE402">
        <v>0</v>
      </c>
      <c r="AF402">
        <v>0</v>
      </c>
      <c r="AG402">
        <v>0</v>
      </c>
      <c r="AH402">
        <v>0</v>
      </c>
      <c r="AI402">
        <v>0</v>
      </c>
      <c r="AJ402">
        <v>0</v>
      </c>
      <c r="AK402">
        <v>0</v>
      </c>
      <c r="AL402">
        <v>0</v>
      </c>
      <c r="AM402">
        <v>0</v>
      </c>
      <c r="AN402">
        <v>0</v>
      </c>
      <c r="AO402">
        <v>0</v>
      </c>
      <c r="AP402">
        <v>0</v>
      </c>
      <c r="AQ402">
        <v>0</v>
      </c>
      <c r="AR402">
        <v>0</v>
      </c>
      <c r="AS402">
        <v>0</v>
      </c>
      <c r="AT402">
        <v>0</v>
      </c>
      <c r="AU402">
        <v>0</v>
      </c>
      <c r="AV402">
        <v>0</v>
      </c>
    </row>
    <row r="403" spans="1:48" x14ac:dyDescent="0.45">
      <c r="A403" t="s">
        <v>10</v>
      </c>
      <c r="B403">
        <v>1</v>
      </c>
      <c r="C403">
        <v>7074</v>
      </c>
      <c r="D403">
        <v>5</v>
      </c>
      <c r="E403" t="s">
        <v>402</v>
      </c>
      <c r="G403">
        <v>0</v>
      </c>
      <c r="H403">
        <v>0</v>
      </c>
      <c r="I403">
        <v>0</v>
      </c>
      <c r="J403">
        <v>0</v>
      </c>
      <c r="K403">
        <v>0</v>
      </c>
      <c r="L403">
        <v>0</v>
      </c>
      <c r="M403">
        <v>0</v>
      </c>
      <c r="N403">
        <v>0</v>
      </c>
      <c r="O403">
        <v>0</v>
      </c>
      <c r="P403">
        <v>0</v>
      </c>
      <c r="Q403">
        <v>0</v>
      </c>
      <c r="R403">
        <v>0</v>
      </c>
      <c r="S403">
        <v>0</v>
      </c>
      <c r="T403">
        <v>0</v>
      </c>
      <c r="U403">
        <v>0</v>
      </c>
      <c r="V403">
        <v>0</v>
      </c>
      <c r="W403">
        <v>0</v>
      </c>
      <c r="X403">
        <v>0</v>
      </c>
      <c r="Y403">
        <v>0</v>
      </c>
      <c r="Z403">
        <v>0</v>
      </c>
      <c r="AA403">
        <v>0</v>
      </c>
      <c r="AB403">
        <v>0</v>
      </c>
      <c r="AC403">
        <v>0</v>
      </c>
      <c r="AD403">
        <v>0</v>
      </c>
      <c r="AE403">
        <v>0</v>
      </c>
      <c r="AF403">
        <v>0</v>
      </c>
      <c r="AG403">
        <v>0</v>
      </c>
      <c r="AH403">
        <v>0</v>
      </c>
      <c r="AI403">
        <v>0</v>
      </c>
      <c r="AJ403">
        <v>0</v>
      </c>
      <c r="AK403">
        <v>0</v>
      </c>
      <c r="AL403">
        <v>0</v>
      </c>
      <c r="AM403">
        <v>0</v>
      </c>
      <c r="AN403">
        <v>0</v>
      </c>
      <c r="AO403">
        <v>0</v>
      </c>
      <c r="AP403">
        <v>0</v>
      </c>
      <c r="AQ403">
        <v>0</v>
      </c>
      <c r="AR403">
        <v>0</v>
      </c>
      <c r="AS403">
        <v>0</v>
      </c>
      <c r="AT403">
        <v>0</v>
      </c>
      <c r="AU403">
        <v>0</v>
      </c>
      <c r="AV403">
        <v>0</v>
      </c>
    </row>
    <row r="404" spans="1:48" x14ac:dyDescent="0.45">
      <c r="A404" t="s">
        <v>10</v>
      </c>
      <c r="B404">
        <v>1</v>
      </c>
      <c r="C404">
        <v>7075</v>
      </c>
      <c r="D404">
        <v>5</v>
      </c>
      <c r="E404" t="s">
        <v>403</v>
      </c>
      <c r="G404">
        <v>0</v>
      </c>
      <c r="H404">
        <v>0</v>
      </c>
      <c r="I404">
        <v>0</v>
      </c>
      <c r="J404">
        <v>0</v>
      </c>
      <c r="K404">
        <v>457.13</v>
      </c>
      <c r="L404">
        <v>50</v>
      </c>
      <c r="M404">
        <v>-899.66</v>
      </c>
      <c r="N404">
        <v>0</v>
      </c>
      <c r="O404">
        <v>0</v>
      </c>
      <c r="P404">
        <v>0</v>
      </c>
      <c r="Q404">
        <v>170.36</v>
      </c>
      <c r="R404">
        <v>0</v>
      </c>
      <c r="S404">
        <v>0</v>
      </c>
      <c r="T404">
        <v>0</v>
      </c>
      <c r="U404">
        <v>0</v>
      </c>
      <c r="V404">
        <v>0</v>
      </c>
      <c r="W404">
        <v>0</v>
      </c>
      <c r="X404">
        <v>0</v>
      </c>
      <c r="Y404">
        <v>0</v>
      </c>
      <c r="Z404">
        <v>0</v>
      </c>
      <c r="AA404">
        <v>0</v>
      </c>
      <c r="AB404">
        <v>0</v>
      </c>
      <c r="AC404">
        <v>0</v>
      </c>
      <c r="AD404">
        <v>0</v>
      </c>
      <c r="AE404">
        <v>0</v>
      </c>
      <c r="AF404">
        <v>0</v>
      </c>
      <c r="AG404">
        <v>0</v>
      </c>
      <c r="AH404">
        <v>0</v>
      </c>
      <c r="AI404">
        <v>0</v>
      </c>
      <c r="AJ404">
        <v>0</v>
      </c>
      <c r="AK404">
        <v>0</v>
      </c>
      <c r="AL404">
        <v>0</v>
      </c>
      <c r="AM404">
        <v>0</v>
      </c>
      <c r="AN404">
        <v>0</v>
      </c>
      <c r="AO404">
        <v>0</v>
      </c>
      <c r="AP404">
        <v>0</v>
      </c>
      <c r="AQ404">
        <v>0</v>
      </c>
      <c r="AR404">
        <v>0</v>
      </c>
      <c r="AS404">
        <v>0</v>
      </c>
      <c r="AT404">
        <v>0</v>
      </c>
      <c r="AU404">
        <v>0</v>
      </c>
      <c r="AV404">
        <v>0</v>
      </c>
    </row>
    <row r="405" spans="1:48" x14ac:dyDescent="0.45">
      <c r="A405" t="s">
        <v>10</v>
      </c>
      <c r="B405">
        <v>1</v>
      </c>
      <c r="C405">
        <v>7076</v>
      </c>
      <c r="D405">
        <v>5</v>
      </c>
      <c r="E405" t="s">
        <v>404</v>
      </c>
      <c r="G405">
        <v>0</v>
      </c>
      <c r="H405">
        <v>0</v>
      </c>
      <c r="I405">
        <v>0</v>
      </c>
      <c r="J405">
        <v>0</v>
      </c>
      <c r="K405">
        <v>0</v>
      </c>
      <c r="L405">
        <v>0</v>
      </c>
      <c r="M405">
        <v>0</v>
      </c>
      <c r="N405">
        <v>0</v>
      </c>
      <c r="O405">
        <v>0</v>
      </c>
      <c r="P405">
        <v>0</v>
      </c>
      <c r="Q405">
        <v>0</v>
      </c>
      <c r="R405">
        <v>0</v>
      </c>
      <c r="S405">
        <v>0</v>
      </c>
      <c r="T405">
        <v>0</v>
      </c>
      <c r="U405">
        <v>0</v>
      </c>
      <c r="V405">
        <v>0</v>
      </c>
      <c r="W405">
        <v>0</v>
      </c>
      <c r="X405">
        <v>0</v>
      </c>
      <c r="Y405">
        <v>0</v>
      </c>
      <c r="Z405">
        <v>0</v>
      </c>
      <c r="AA405">
        <v>102</v>
      </c>
      <c r="AB405">
        <v>0</v>
      </c>
      <c r="AC405">
        <v>0</v>
      </c>
      <c r="AD405">
        <v>0</v>
      </c>
      <c r="AE405">
        <v>0</v>
      </c>
      <c r="AF405">
        <v>0</v>
      </c>
      <c r="AG405">
        <v>140</v>
      </c>
      <c r="AH405">
        <v>0</v>
      </c>
      <c r="AI405">
        <v>0</v>
      </c>
      <c r="AJ405">
        <v>0</v>
      </c>
      <c r="AK405">
        <v>0</v>
      </c>
      <c r="AL405">
        <v>0</v>
      </c>
      <c r="AM405">
        <v>0</v>
      </c>
      <c r="AN405">
        <v>247</v>
      </c>
      <c r="AO405">
        <v>0</v>
      </c>
      <c r="AP405">
        <v>0</v>
      </c>
      <c r="AQ405">
        <v>0</v>
      </c>
      <c r="AR405">
        <v>0</v>
      </c>
      <c r="AS405">
        <v>0</v>
      </c>
      <c r="AT405">
        <v>0</v>
      </c>
      <c r="AU405">
        <v>0</v>
      </c>
      <c r="AV405">
        <v>0</v>
      </c>
    </row>
    <row r="406" spans="1:48" x14ac:dyDescent="0.45">
      <c r="A406" t="s">
        <v>10</v>
      </c>
      <c r="B406">
        <v>1</v>
      </c>
      <c r="C406">
        <v>7077</v>
      </c>
      <c r="D406">
        <v>5</v>
      </c>
      <c r="E406" t="s">
        <v>405</v>
      </c>
      <c r="G406">
        <v>0</v>
      </c>
      <c r="H406">
        <v>208.26</v>
      </c>
      <c r="I406">
        <v>0</v>
      </c>
      <c r="J406">
        <v>0</v>
      </c>
      <c r="K406">
        <v>0</v>
      </c>
      <c r="L406">
        <v>0</v>
      </c>
      <c r="M406">
        <v>521.6</v>
      </c>
      <c r="N406">
        <v>0</v>
      </c>
      <c r="O406">
        <v>491.43</v>
      </c>
      <c r="P406">
        <v>0</v>
      </c>
      <c r="Q406">
        <v>456.45</v>
      </c>
      <c r="R406">
        <v>0</v>
      </c>
      <c r="S406">
        <v>0</v>
      </c>
      <c r="T406">
        <v>0</v>
      </c>
      <c r="U406">
        <v>0</v>
      </c>
      <c r="V406">
        <v>0</v>
      </c>
      <c r="W406">
        <v>0</v>
      </c>
      <c r="X406">
        <v>0</v>
      </c>
      <c r="Y406">
        <v>0</v>
      </c>
      <c r="Z406">
        <v>0</v>
      </c>
      <c r="AA406">
        <v>0</v>
      </c>
      <c r="AB406">
        <v>0</v>
      </c>
      <c r="AC406">
        <v>0</v>
      </c>
      <c r="AD406">
        <v>0</v>
      </c>
      <c r="AE406">
        <v>0</v>
      </c>
      <c r="AF406">
        <v>0</v>
      </c>
      <c r="AG406">
        <v>0</v>
      </c>
      <c r="AH406">
        <v>0</v>
      </c>
      <c r="AI406">
        <v>0</v>
      </c>
      <c r="AJ406">
        <v>0</v>
      </c>
      <c r="AK406">
        <v>0</v>
      </c>
      <c r="AL406">
        <v>0</v>
      </c>
      <c r="AM406">
        <v>0</v>
      </c>
      <c r="AN406">
        <v>0</v>
      </c>
      <c r="AO406">
        <v>0</v>
      </c>
      <c r="AP406">
        <v>0</v>
      </c>
      <c r="AQ406">
        <v>0</v>
      </c>
      <c r="AR406">
        <v>0</v>
      </c>
      <c r="AS406">
        <v>0</v>
      </c>
      <c r="AT406">
        <v>0</v>
      </c>
      <c r="AU406">
        <v>0</v>
      </c>
      <c r="AV406">
        <v>0</v>
      </c>
    </row>
    <row r="407" spans="1:48" x14ac:dyDescent="0.45">
      <c r="A407" t="s">
        <v>10</v>
      </c>
      <c r="B407">
        <v>1</v>
      </c>
      <c r="C407">
        <v>7078</v>
      </c>
      <c r="D407">
        <v>5</v>
      </c>
      <c r="E407" t="s">
        <v>406</v>
      </c>
      <c r="G407">
        <v>0</v>
      </c>
      <c r="H407">
        <v>0</v>
      </c>
      <c r="I407">
        <v>0</v>
      </c>
      <c r="J407">
        <v>0</v>
      </c>
      <c r="K407">
        <v>0</v>
      </c>
      <c r="L407">
        <v>0</v>
      </c>
      <c r="M407">
        <v>0</v>
      </c>
      <c r="N407">
        <v>98.34</v>
      </c>
      <c r="O407">
        <v>0</v>
      </c>
      <c r="P407">
        <v>0</v>
      </c>
      <c r="Q407">
        <v>1036.21</v>
      </c>
      <c r="R407">
        <v>31.2</v>
      </c>
      <c r="S407">
        <v>50</v>
      </c>
      <c r="T407">
        <v>0</v>
      </c>
      <c r="U407">
        <v>0</v>
      </c>
      <c r="V407">
        <v>0</v>
      </c>
      <c r="W407">
        <v>0</v>
      </c>
      <c r="X407">
        <v>0</v>
      </c>
      <c r="Y407">
        <v>0</v>
      </c>
      <c r="Z407">
        <v>0</v>
      </c>
      <c r="AA407">
        <v>143.72</v>
      </c>
      <c r="AB407">
        <v>169.83</v>
      </c>
      <c r="AC407">
        <v>117.79</v>
      </c>
      <c r="AD407">
        <v>0</v>
      </c>
      <c r="AE407">
        <v>0</v>
      </c>
      <c r="AF407">
        <v>0</v>
      </c>
      <c r="AG407">
        <v>244.11</v>
      </c>
      <c r="AH407">
        <v>0</v>
      </c>
      <c r="AI407">
        <v>0</v>
      </c>
      <c r="AJ407">
        <v>0</v>
      </c>
      <c r="AK407">
        <v>0</v>
      </c>
      <c r="AL407">
        <v>0</v>
      </c>
      <c r="AM407">
        <v>0</v>
      </c>
      <c r="AN407">
        <v>0</v>
      </c>
      <c r="AO407">
        <v>0</v>
      </c>
      <c r="AP407">
        <v>0</v>
      </c>
      <c r="AQ407">
        <v>0</v>
      </c>
      <c r="AR407">
        <v>0</v>
      </c>
      <c r="AS407">
        <v>0</v>
      </c>
      <c r="AT407">
        <v>0</v>
      </c>
      <c r="AU407">
        <v>0</v>
      </c>
      <c r="AV407">
        <v>0</v>
      </c>
    </row>
    <row r="408" spans="1:48" x14ac:dyDescent="0.45">
      <c r="A408" t="s">
        <v>10</v>
      </c>
      <c r="B408">
        <v>1</v>
      </c>
      <c r="C408">
        <v>7079</v>
      </c>
      <c r="D408">
        <v>5</v>
      </c>
      <c r="E408" t="s">
        <v>407</v>
      </c>
      <c r="G408">
        <v>0</v>
      </c>
      <c r="H408">
        <v>0</v>
      </c>
      <c r="I408">
        <v>0</v>
      </c>
      <c r="J408">
        <v>0</v>
      </c>
      <c r="K408">
        <v>0</v>
      </c>
      <c r="L408">
        <v>0</v>
      </c>
      <c r="M408">
        <v>0</v>
      </c>
      <c r="N408">
        <v>0</v>
      </c>
      <c r="O408">
        <v>0</v>
      </c>
      <c r="P408">
        <v>0</v>
      </c>
      <c r="Q408">
        <v>0</v>
      </c>
      <c r="R408">
        <v>0</v>
      </c>
      <c r="S408">
        <v>0</v>
      </c>
      <c r="T408">
        <v>0</v>
      </c>
      <c r="U408">
        <v>0</v>
      </c>
      <c r="V408">
        <v>0</v>
      </c>
      <c r="W408">
        <v>0</v>
      </c>
      <c r="X408">
        <v>0</v>
      </c>
      <c r="Y408">
        <v>0</v>
      </c>
      <c r="Z408">
        <v>0</v>
      </c>
      <c r="AA408">
        <v>0</v>
      </c>
      <c r="AB408">
        <v>0</v>
      </c>
      <c r="AC408">
        <v>0</v>
      </c>
      <c r="AD408">
        <v>0</v>
      </c>
      <c r="AE408">
        <v>0</v>
      </c>
      <c r="AF408">
        <v>0</v>
      </c>
      <c r="AG408">
        <v>0</v>
      </c>
      <c r="AH408">
        <v>0</v>
      </c>
      <c r="AI408">
        <v>0</v>
      </c>
      <c r="AJ408">
        <v>0</v>
      </c>
      <c r="AK408">
        <v>0</v>
      </c>
      <c r="AL408">
        <v>0</v>
      </c>
      <c r="AM408">
        <v>0</v>
      </c>
      <c r="AN408">
        <v>0</v>
      </c>
      <c r="AO408">
        <v>0</v>
      </c>
      <c r="AP408">
        <v>0</v>
      </c>
      <c r="AQ408">
        <v>0</v>
      </c>
      <c r="AR408">
        <v>0</v>
      </c>
      <c r="AS408">
        <v>0</v>
      </c>
      <c r="AT408">
        <v>0</v>
      </c>
      <c r="AU408">
        <v>0</v>
      </c>
      <c r="AV408">
        <v>0</v>
      </c>
    </row>
    <row r="409" spans="1:48" x14ac:dyDescent="0.45">
      <c r="A409" t="s">
        <v>10</v>
      </c>
      <c r="B409">
        <v>1</v>
      </c>
      <c r="C409">
        <v>7080</v>
      </c>
      <c r="D409">
        <v>5</v>
      </c>
      <c r="E409" t="s">
        <v>408</v>
      </c>
      <c r="G409">
        <v>0</v>
      </c>
      <c r="H409">
        <v>0</v>
      </c>
      <c r="I409">
        <v>0</v>
      </c>
      <c r="J409">
        <v>750</v>
      </c>
      <c r="K409">
        <v>0</v>
      </c>
      <c r="L409">
        <v>0</v>
      </c>
      <c r="M409">
        <v>0</v>
      </c>
      <c r="N409">
        <v>0</v>
      </c>
      <c r="O409">
        <v>0</v>
      </c>
      <c r="P409">
        <v>0</v>
      </c>
      <c r="Q409">
        <v>0</v>
      </c>
      <c r="R409">
        <v>0</v>
      </c>
      <c r="S409">
        <v>0</v>
      </c>
      <c r="T409">
        <v>0</v>
      </c>
      <c r="U409">
        <v>0</v>
      </c>
      <c r="V409">
        <v>0</v>
      </c>
      <c r="W409">
        <v>0</v>
      </c>
      <c r="X409">
        <v>0</v>
      </c>
      <c r="Y409">
        <v>0</v>
      </c>
      <c r="Z409">
        <v>0</v>
      </c>
      <c r="AA409">
        <v>0</v>
      </c>
      <c r="AB409">
        <v>0</v>
      </c>
      <c r="AC409">
        <v>0</v>
      </c>
      <c r="AD409">
        <v>0</v>
      </c>
      <c r="AE409">
        <v>0</v>
      </c>
      <c r="AF409">
        <v>0</v>
      </c>
      <c r="AG409">
        <v>0</v>
      </c>
      <c r="AH409">
        <v>0</v>
      </c>
      <c r="AI409">
        <v>0</v>
      </c>
      <c r="AJ409">
        <v>0</v>
      </c>
      <c r="AK409">
        <v>0</v>
      </c>
      <c r="AL409">
        <v>0</v>
      </c>
      <c r="AM409">
        <v>0</v>
      </c>
      <c r="AN409">
        <v>0</v>
      </c>
      <c r="AO409">
        <v>141.47</v>
      </c>
      <c r="AP409">
        <v>0</v>
      </c>
      <c r="AQ409">
        <v>0</v>
      </c>
      <c r="AR409">
        <v>0</v>
      </c>
      <c r="AS409">
        <v>0</v>
      </c>
      <c r="AT409">
        <v>0</v>
      </c>
      <c r="AU409">
        <v>0</v>
      </c>
      <c r="AV409">
        <v>0</v>
      </c>
    </row>
    <row r="410" spans="1:48" x14ac:dyDescent="0.45">
      <c r="A410" t="s">
        <v>10</v>
      </c>
      <c r="B410">
        <v>1</v>
      </c>
      <c r="C410">
        <v>7081</v>
      </c>
      <c r="D410">
        <v>5</v>
      </c>
      <c r="E410" t="s">
        <v>409</v>
      </c>
      <c r="G410">
        <v>0</v>
      </c>
      <c r="H410">
        <v>0</v>
      </c>
      <c r="I410">
        <v>0</v>
      </c>
      <c r="J410">
        <v>0</v>
      </c>
      <c r="K410">
        <v>0</v>
      </c>
      <c r="L410">
        <v>1000</v>
      </c>
      <c r="M410">
        <v>1200</v>
      </c>
      <c r="N410">
        <v>0</v>
      </c>
      <c r="O410">
        <v>0</v>
      </c>
      <c r="P410">
        <v>0</v>
      </c>
      <c r="Q410">
        <v>1097.73</v>
      </c>
      <c r="R410">
        <v>0</v>
      </c>
      <c r="S410">
        <v>0</v>
      </c>
      <c r="T410">
        <v>0</v>
      </c>
      <c r="U410">
        <v>0</v>
      </c>
      <c r="V410">
        <v>0</v>
      </c>
      <c r="W410">
        <v>0</v>
      </c>
      <c r="X410">
        <v>0</v>
      </c>
      <c r="Y410">
        <v>0</v>
      </c>
      <c r="Z410">
        <v>0</v>
      </c>
      <c r="AA410">
        <v>250</v>
      </c>
      <c r="AB410">
        <v>0</v>
      </c>
      <c r="AC410">
        <v>0</v>
      </c>
      <c r="AD410">
        <v>0</v>
      </c>
      <c r="AE410">
        <v>0</v>
      </c>
      <c r="AF410">
        <v>3575.72</v>
      </c>
      <c r="AG410">
        <v>0</v>
      </c>
      <c r="AH410">
        <v>0</v>
      </c>
      <c r="AI410">
        <v>0</v>
      </c>
      <c r="AJ410">
        <v>0</v>
      </c>
      <c r="AK410">
        <v>0</v>
      </c>
      <c r="AL410">
        <v>0</v>
      </c>
      <c r="AM410">
        <v>0</v>
      </c>
      <c r="AN410">
        <v>0</v>
      </c>
      <c r="AO410">
        <v>0</v>
      </c>
      <c r="AP410">
        <v>0</v>
      </c>
      <c r="AQ410">
        <v>0</v>
      </c>
      <c r="AR410">
        <v>0</v>
      </c>
      <c r="AS410">
        <v>0</v>
      </c>
      <c r="AT410">
        <v>0</v>
      </c>
      <c r="AU410">
        <v>0</v>
      </c>
      <c r="AV410">
        <v>0</v>
      </c>
    </row>
    <row r="411" spans="1:48" x14ac:dyDescent="0.45">
      <c r="A411" t="s">
        <v>10</v>
      </c>
      <c r="B411">
        <v>1</v>
      </c>
      <c r="C411">
        <v>7082</v>
      </c>
      <c r="D411">
        <v>5</v>
      </c>
      <c r="E411" t="s">
        <v>410</v>
      </c>
      <c r="G411">
        <v>0</v>
      </c>
      <c r="H411">
        <v>0</v>
      </c>
      <c r="I411">
        <v>0</v>
      </c>
      <c r="J411">
        <v>0</v>
      </c>
      <c r="K411">
        <v>0</v>
      </c>
      <c r="L411">
        <v>0</v>
      </c>
      <c r="M411">
        <v>343.5</v>
      </c>
      <c r="N411">
        <v>0</v>
      </c>
      <c r="O411">
        <v>1481.97</v>
      </c>
      <c r="P411">
        <v>0</v>
      </c>
      <c r="Q411">
        <v>0</v>
      </c>
      <c r="R411">
        <v>321.93</v>
      </c>
      <c r="S411">
        <v>605.44000000000005</v>
      </c>
      <c r="T411">
        <v>0</v>
      </c>
      <c r="U411">
        <v>0</v>
      </c>
      <c r="V411">
        <v>0</v>
      </c>
      <c r="W411">
        <v>0</v>
      </c>
      <c r="X411">
        <v>0</v>
      </c>
      <c r="Y411">
        <v>0</v>
      </c>
      <c r="Z411">
        <v>381.65</v>
      </c>
      <c r="AA411">
        <v>4262.42</v>
      </c>
      <c r="AB411">
        <v>167.17</v>
      </c>
      <c r="AC411">
        <v>0</v>
      </c>
      <c r="AD411">
        <v>664.22</v>
      </c>
      <c r="AE411">
        <v>0</v>
      </c>
      <c r="AF411">
        <v>0</v>
      </c>
      <c r="AG411">
        <v>1221.17</v>
      </c>
      <c r="AH411">
        <v>0</v>
      </c>
      <c r="AI411">
        <v>0</v>
      </c>
      <c r="AJ411">
        <v>57.49</v>
      </c>
      <c r="AK411">
        <v>0</v>
      </c>
      <c r="AL411">
        <v>0</v>
      </c>
      <c r="AM411">
        <v>0</v>
      </c>
      <c r="AN411">
        <v>0</v>
      </c>
      <c r="AO411">
        <v>1733.32</v>
      </c>
      <c r="AP411">
        <v>1069.8</v>
      </c>
      <c r="AQ411">
        <v>0</v>
      </c>
      <c r="AR411">
        <v>0</v>
      </c>
      <c r="AS411">
        <v>0</v>
      </c>
      <c r="AT411">
        <v>0</v>
      </c>
      <c r="AU411">
        <v>0</v>
      </c>
      <c r="AV411">
        <v>0</v>
      </c>
    </row>
    <row r="412" spans="1:48" x14ac:dyDescent="0.45">
      <c r="A412" t="s">
        <v>10</v>
      </c>
      <c r="B412">
        <v>1</v>
      </c>
      <c r="C412">
        <v>7083</v>
      </c>
      <c r="D412">
        <v>5</v>
      </c>
      <c r="E412" t="s">
        <v>411</v>
      </c>
      <c r="G412">
        <v>0</v>
      </c>
      <c r="H412">
        <v>0</v>
      </c>
      <c r="I412">
        <v>0</v>
      </c>
      <c r="J412">
        <v>0</v>
      </c>
      <c r="K412">
        <v>0</v>
      </c>
      <c r="L412">
        <v>0</v>
      </c>
      <c r="M412">
        <v>0</v>
      </c>
      <c r="N412">
        <v>0</v>
      </c>
      <c r="O412">
        <v>0</v>
      </c>
      <c r="P412">
        <v>0</v>
      </c>
      <c r="Q412">
        <v>0</v>
      </c>
      <c r="R412">
        <v>0</v>
      </c>
      <c r="S412">
        <v>0</v>
      </c>
      <c r="T412">
        <v>0</v>
      </c>
      <c r="U412">
        <v>0</v>
      </c>
      <c r="V412">
        <v>0</v>
      </c>
      <c r="W412">
        <v>0</v>
      </c>
      <c r="X412">
        <v>0</v>
      </c>
      <c r="Y412">
        <v>0</v>
      </c>
      <c r="Z412">
        <v>0</v>
      </c>
      <c r="AA412">
        <v>0</v>
      </c>
      <c r="AB412">
        <v>0</v>
      </c>
      <c r="AC412">
        <v>0</v>
      </c>
      <c r="AD412">
        <v>0</v>
      </c>
      <c r="AE412">
        <v>0</v>
      </c>
      <c r="AF412">
        <v>0</v>
      </c>
      <c r="AG412">
        <v>0</v>
      </c>
      <c r="AH412">
        <v>0</v>
      </c>
      <c r="AI412">
        <v>0</v>
      </c>
      <c r="AJ412">
        <v>0</v>
      </c>
      <c r="AK412">
        <v>0</v>
      </c>
      <c r="AL412">
        <v>0</v>
      </c>
      <c r="AM412">
        <v>0</v>
      </c>
      <c r="AN412">
        <v>0</v>
      </c>
      <c r="AO412">
        <v>0</v>
      </c>
      <c r="AP412">
        <v>0</v>
      </c>
      <c r="AQ412">
        <v>0</v>
      </c>
      <c r="AR412">
        <v>0</v>
      </c>
      <c r="AS412">
        <v>0</v>
      </c>
      <c r="AT412">
        <v>0</v>
      </c>
      <c r="AU412">
        <v>0</v>
      </c>
      <c r="AV412">
        <v>0</v>
      </c>
    </row>
    <row r="413" spans="1:48" x14ac:dyDescent="0.45">
      <c r="A413" t="s">
        <v>10</v>
      </c>
      <c r="B413">
        <v>1</v>
      </c>
      <c r="C413">
        <v>7084</v>
      </c>
      <c r="D413">
        <v>5</v>
      </c>
      <c r="E413" t="s">
        <v>412</v>
      </c>
      <c r="G413">
        <v>0</v>
      </c>
      <c r="H413">
        <v>0</v>
      </c>
      <c r="I413">
        <v>0</v>
      </c>
      <c r="J413">
        <v>0</v>
      </c>
      <c r="K413">
        <v>0</v>
      </c>
      <c r="L413">
        <v>0</v>
      </c>
      <c r="M413">
        <v>0</v>
      </c>
      <c r="N413">
        <v>0</v>
      </c>
      <c r="O413">
        <v>0</v>
      </c>
      <c r="P413">
        <v>0</v>
      </c>
      <c r="Q413">
        <v>629.1</v>
      </c>
      <c r="R413">
        <v>57.49</v>
      </c>
      <c r="S413">
        <v>50</v>
      </c>
      <c r="T413">
        <v>0</v>
      </c>
      <c r="U413">
        <v>0</v>
      </c>
      <c r="V413">
        <v>0</v>
      </c>
      <c r="W413">
        <v>0</v>
      </c>
      <c r="X413">
        <v>0</v>
      </c>
      <c r="Y413">
        <v>0</v>
      </c>
      <c r="Z413">
        <v>292.37</v>
      </c>
      <c r="AA413">
        <v>222.23</v>
      </c>
      <c r="AB413">
        <v>0</v>
      </c>
      <c r="AC413">
        <v>0</v>
      </c>
      <c r="AD413">
        <v>386.85</v>
      </c>
      <c r="AE413">
        <v>660.81</v>
      </c>
      <c r="AF413">
        <v>169.08</v>
      </c>
      <c r="AG413">
        <v>318.47000000000003</v>
      </c>
      <c r="AH413">
        <v>0</v>
      </c>
      <c r="AI413">
        <v>0</v>
      </c>
      <c r="AJ413">
        <v>0</v>
      </c>
      <c r="AK413">
        <v>0</v>
      </c>
      <c r="AL413">
        <v>0</v>
      </c>
      <c r="AM413">
        <v>0</v>
      </c>
      <c r="AN413">
        <v>178.39</v>
      </c>
      <c r="AO413">
        <v>0</v>
      </c>
      <c r="AP413">
        <v>0</v>
      </c>
      <c r="AQ413">
        <v>0</v>
      </c>
      <c r="AR413">
        <v>0</v>
      </c>
      <c r="AS413">
        <v>0</v>
      </c>
      <c r="AT413">
        <v>0</v>
      </c>
      <c r="AU413">
        <v>0</v>
      </c>
      <c r="AV413">
        <v>0</v>
      </c>
    </row>
    <row r="414" spans="1:48" x14ac:dyDescent="0.45">
      <c r="A414" t="s">
        <v>10</v>
      </c>
      <c r="B414">
        <v>1</v>
      </c>
      <c r="C414">
        <v>7085</v>
      </c>
      <c r="D414">
        <v>5</v>
      </c>
      <c r="E414" t="s">
        <v>413</v>
      </c>
      <c r="G414">
        <v>0</v>
      </c>
      <c r="H414">
        <v>0</v>
      </c>
      <c r="I414">
        <v>0</v>
      </c>
      <c r="J414">
        <v>0</v>
      </c>
      <c r="K414">
        <v>0</v>
      </c>
      <c r="L414">
        <v>0</v>
      </c>
      <c r="M414">
        <v>0</v>
      </c>
      <c r="N414">
        <v>0</v>
      </c>
      <c r="O414">
        <v>0</v>
      </c>
      <c r="P414">
        <v>0</v>
      </c>
      <c r="Q414">
        <v>370.22</v>
      </c>
      <c r="R414">
        <v>0</v>
      </c>
      <c r="S414">
        <v>0</v>
      </c>
      <c r="T414">
        <v>0</v>
      </c>
      <c r="U414">
        <v>0</v>
      </c>
      <c r="V414">
        <v>0</v>
      </c>
      <c r="W414">
        <v>0</v>
      </c>
      <c r="X414">
        <v>0</v>
      </c>
      <c r="Y414">
        <v>0</v>
      </c>
      <c r="Z414">
        <v>187.45</v>
      </c>
      <c r="AA414">
        <v>0</v>
      </c>
      <c r="AB414">
        <v>0</v>
      </c>
      <c r="AC414">
        <v>0</v>
      </c>
      <c r="AD414">
        <v>0</v>
      </c>
      <c r="AE414">
        <v>0</v>
      </c>
      <c r="AF414">
        <v>0</v>
      </c>
      <c r="AG414">
        <v>0</v>
      </c>
      <c r="AH414">
        <v>0</v>
      </c>
      <c r="AI414">
        <v>0</v>
      </c>
      <c r="AJ414">
        <v>0</v>
      </c>
      <c r="AK414">
        <v>0</v>
      </c>
      <c r="AL414">
        <v>0</v>
      </c>
      <c r="AM414">
        <v>0</v>
      </c>
      <c r="AN414">
        <v>0</v>
      </c>
      <c r="AO414">
        <v>0</v>
      </c>
      <c r="AP414">
        <v>0</v>
      </c>
      <c r="AQ414">
        <v>0</v>
      </c>
      <c r="AR414">
        <v>0</v>
      </c>
      <c r="AS414">
        <v>0</v>
      </c>
      <c r="AT414">
        <v>0</v>
      </c>
      <c r="AU414">
        <v>0</v>
      </c>
      <c r="AV414">
        <v>0</v>
      </c>
    </row>
    <row r="415" spans="1:48" x14ac:dyDescent="0.45">
      <c r="A415" t="s">
        <v>10</v>
      </c>
      <c r="B415">
        <v>1</v>
      </c>
      <c r="C415">
        <v>7087</v>
      </c>
      <c r="D415">
        <v>5</v>
      </c>
      <c r="E415" t="s">
        <v>414</v>
      </c>
      <c r="G415">
        <v>0</v>
      </c>
      <c r="H415">
        <v>0</v>
      </c>
      <c r="I415">
        <v>0</v>
      </c>
      <c r="J415">
        <v>0</v>
      </c>
      <c r="K415">
        <v>0</v>
      </c>
      <c r="L415">
        <v>0</v>
      </c>
      <c r="M415">
        <v>0</v>
      </c>
      <c r="N415">
        <v>0</v>
      </c>
      <c r="O415">
        <v>0</v>
      </c>
      <c r="P415">
        <v>0</v>
      </c>
      <c r="Q415">
        <v>500</v>
      </c>
      <c r="R415">
        <v>0</v>
      </c>
      <c r="S415">
        <v>0</v>
      </c>
      <c r="T415">
        <v>0</v>
      </c>
      <c r="U415">
        <v>0</v>
      </c>
      <c r="V415">
        <v>0</v>
      </c>
      <c r="W415">
        <v>0</v>
      </c>
      <c r="X415">
        <v>0</v>
      </c>
      <c r="Y415">
        <v>0</v>
      </c>
      <c r="Z415">
        <v>0</v>
      </c>
      <c r="AA415">
        <v>625.67999999999995</v>
      </c>
      <c r="AB415">
        <v>0</v>
      </c>
      <c r="AC415">
        <v>0</v>
      </c>
      <c r="AD415">
        <v>0</v>
      </c>
      <c r="AE415">
        <v>75</v>
      </c>
      <c r="AF415">
        <v>0</v>
      </c>
      <c r="AG415">
        <v>599.32000000000005</v>
      </c>
      <c r="AH415">
        <v>0</v>
      </c>
      <c r="AI415">
        <v>0</v>
      </c>
      <c r="AJ415">
        <v>0</v>
      </c>
      <c r="AK415">
        <v>0</v>
      </c>
      <c r="AL415">
        <v>0</v>
      </c>
      <c r="AM415">
        <v>0</v>
      </c>
      <c r="AN415">
        <v>0</v>
      </c>
      <c r="AO415">
        <v>250</v>
      </c>
      <c r="AP415">
        <v>0</v>
      </c>
      <c r="AQ415">
        <v>0</v>
      </c>
      <c r="AR415">
        <v>0</v>
      </c>
      <c r="AS415">
        <v>0</v>
      </c>
      <c r="AT415">
        <v>0</v>
      </c>
      <c r="AU415">
        <v>0</v>
      </c>
      <c r="AV415">
        <v>0</v>
      </c>
    </row>
    <row r="416" spans="1:48" x14ac:dyDescent="0.45">
      <c r="A416" t="s">
        <v>10</v>
      </c>
      <c r="B416">
        <v>1</v>
      </c>
      <c r="C416">
        <v>7088</v>
      </c>
      <c r="D416">
        <v>5</v>
      </c>
      <c r="E416" t="s">
        <v>415</v>
      </c>
      <c r="G416">
        <v>0</v>
      </c>
      <c r="H416">
        <v>0</v>
      </c>
      <c r="I416">
        <v>0</v>
      </c>
      <c r="J416">
        <v>0</v>
      </c>
      <c r="K416">
        <v>0</v>
      </c>
      <c r="L416">
        <v>0</v>
      </c>
      <c r="M416">
        <v>0</v>
      </c>
      <c r="N416">
        <v>0</v>
      </c>
      <c r="O416">
        <v>0</v>
      </c>
      <c r="P416">
        <v>0</v>
      </c>
      <c r="Q416">
        <v>570</v>
      </c>
      <c r="R416">
        <v>15</v>
      </c>
      <c r="S416">
        <v>132.54</v>
      </c>
      <c r="T416">
        <v>0</v>
      </c>
      <c r="U416">
        <v>0</v>
      </c>
      <c r="V416">
        <v>0</v>
      </c>
      <c r="W416">
        <v>0</v>
      </c>
      <c r="X416">
        <v>0</v>
      </c>
      <c r="Y416">
        <v>0</v>
      </c>
      <c r="Z416">
        <v>435.19</v>
      </c>
      <c r="AA416">
        <v>1140</v>
      </c>
      <c r="AB416">
        <v>0</v>
      </c>
      <c r="AC416">
        <v>0</v>
      </c>
      <c r="AD416">
        <v>1609.75</v>
      </c>
      <c r="AE416">
        <v>0</v>
      </c>
      <c r="AF416">
        <v>900</v>
      </c>
      <c r="AG416">
        <v>20.99</v>
      </c>
      <c r="AH416">
        <v>0</v>
      </c>
      <c r="AI416">
        <v>0</v>
      </c>
      <c r="AJ416">
        <v>0</v>
      </c>
      <c r="AK416">
        <v>0</v>
      </c>
      <c r="AL416">
        <v>0</v>
      </c>
      <c r="AM416">
        <v>0</v>
      </c>
      <c r="AN416">
        <v>0</v>
      </c>
      <c r="AO416">
        <v>3681.02</v>
      </c>
      <c r="AP416">
        <v>0</v>
      </c>
      <c r="AQ416">
        <v>0</v>
      </c>
      <c r="AR416">
        <v>0</v>
      </c>
      <c r="AS416">
        <v>0</v>
      </c>
      <c r="AT416">
        <v>0</v>
      </c>
      <c r="AU416">
        <v>0</v>
      </c>
      <c r="AV416">
        <v>0</v>
      </c>
    </row>
    <row r="417" spans="1:48" x14ac:dyDescent="0.45">
      <c r="A417" t="s">
        <v>10</v>
      </c>
      <c r="B417">
        <v>1</v>
      </c>
      <c r="C417">
        <v>7089</v>
      </c>
      <c r="D417">
        <v>5</v>
      </c>
      <c r="E417" t="s">
        <v>416</v>
      </c>
      <c r="G417">
        <v>0</v>
      </c>
      <c r="H417">
        <v>0</v>
      </c>
      <c r="I417">
        <v>0</v>
      </c>
      <c r="J417">
        <v>0</v>
      </c>
      <c r="K417">
        <v>0</v>
      </c>
      <c r="L417">
        <v>0</v>
      </c>
      <c r="M417">
        <v>0</v>
      </c>
      <c r="N417">
        <v>0</v>
      </c>
      <c r="O417">
        <v>0</v>
      </c>
      <c r="P417">
        <v>0</v>
      </c>
      <c r="Q417">
        <v>0</v>
      </c>
      <c r="R417">
        <v>0</v>
      </c>
      <c r="S417">
        <v>0</v>
      </c>
      <c r="T417">
        <v>0</v>
      </c>
      <c r="U417">
        <v>0</v>
      </c>
      <c r="V417">
        <v>0</v>
      </c>
      <c r="W417">
        <v>0</v>
      </c>
      <c r="X417">
        <v>0</v>
      </c>
      <c r="Y417">
        <v>0</v>
      </c>
      <c r="Z417">
        <v>0</v>
      </c>
      <c r="AA417">
        <v>0</v>
      </c>
      <c r="AB417">
        <v>0</v>
      </c>
      <c r="AC417">
        <v>0</v>
      </c>
      <c r="AD417">
        <v>0</v>
      </c>
      <c r="AE417">
        <v>0</v>
      </c>
      <c r="AF417">
        <v>0</v>
      </c>
      <c r="AG417">
        <v>0</v>
      </c>
      <c r="AH417">
        <v>0</v>
      </c>
      <c r="AI417">
        <v>0</v>
      </c>
      <c r="AJ417">
        <v>0</v>
      </c>
      <c r="AK417">
        <v>0</v>
      </c>
      <c r="AL417">
        <v>0</v>
      </c>
      <c r="AM417">
        <v>0</v>
      </c>
      <c r="AN417">
        <v>0</v>
      </c>
      <c r="AO417">
        <v>0</v>
      </c>
      <c r="AP417">
        <v>0</v>
      </c>
      <c r="AQ417">
        <v>0</v>
      </c>
      <c r="AR417">
        <v>0</v>
      </c>
      <c r="AS417">
        <v>0</v>
      </c>
      <c r="AT417">
        <v>0</v>
      </c>
      <c r="AU417">
        <v>0</v>
      </c>
      <c r="AV417">
        <v>0</v>
      </c>
    </row>
    <row r="418" spans="1:48" x14ac:dyDescent="0.45">
      <c r="A418" t="s">
        <v>10</v>
      </c>
      <c r="B418">
        <v>1</v>
      </c>
      <c r="C418">
        <v>7090</v>
      </c>
      <c r="D418">
        <v>5</v>
      </c>
      <c r="E418" t="s">
        <v>417</v>
      </c>
      <c r="G418">
        <v>0</v>
      </c>
      <c r="H418">
        <v>0</v>
      </c>
      <c r="I418">
        <v>0</v>
      </c>
      <c r="J418">
        <v>0</v>
      </c>
      <c r="K418">
        <v>0</v>
      </c>
      <c r="L418">
        <v>0</v>
      </c>
      <c r="M418">
        <v>0</v>
      </c>
      <c r="N418">
        <v>0</v>
      </c>
      <c r="O418">
        <v>0</v>
      </c>
      <c r="P418">
        <v>0</v>
      </c>
      <c r="Q418">
        <v>11.5</v>
      </c>
      <c r="R418">
        <v>0</v>
      </c>
      <c r="S418">
        <v>0</v>
      </c>
      <c r="T418">
        <v>0</v>
      </c>
      <c r="U418">
        <v>0</v>
      </c>
      <c r="V418">
        <v>0</v>
      </c>
      <c r="W418">
        <v>0</v>
      </c>
      <c r="X418">
        <v>0</v>
      </c>
      <c r="Y418">
        <v>0</v>
      </c>
      <c r="Z418">
        <v>0</v>
      </c>
      <c r="AA418">
        <v>0</v>
      </c>
      <c r="AB418">
        <v>0</v>
      </c>
      <c r="AC418">
        <v>0</v>
      </c>
      <c r="AD418">
        <v>0</v>
      </c>
      <c r="AE418">
        <v>0</v>
      </c>
      <c r="AF418">
        <v>0</v>
      </c>
      <c r="AG418">
        <v>0</v>
      </c>
      <c r="AH418">
        <v>0</v>
      </c>
      <c r="AI418">
        <v>0</v>
      </c>
      <c r="AJ418">
        <v>0</v>
      </c>
      <c r="AK418">
        <v>0</v>
      </c>
      <c r="AL418">
        <v>0</v>
      </c>
      <c r="AM418">
        <v>0</v>
      </c>
      <c r="AN418">
        <v>0</v>
      </c>
      <c r="AO418">
        <v>0</v>
      </c>
      <c r="AP418">
        <v>0</v>
      </c>
      <c r="AQ418">
        <v>0</v>
      </c>
      <c r="AR418">
        <v>0</v>
      </c>
      <c r="AS418">
        <v>0</v>
      </c>
      <c r="AT418">
        <v>0</v>
      </c>
      <c r="AU418">
        <v>0</v>
      </c>
      <c r="AV418">
        <v>0</v>
      </c>
    </row>
    <row r="419" spans="1:48" x14ac:dyDescent="0.45">
      <c r="A419" t="s">
        <v>10</v>
      </c>
      <c r="B419">
        <v>1</v>
      </c>
      <c r="C419">
        <v>7091</v>
      </c>
      <c r="D419">
        <v>5</v>
      </c>
      <c r="E419" t="s">
        <v>418</v>
      </c>
      <c r="G419">
        <v>0</v>
      </c>
      <c r="H419">
        <v>0</v>
      </c>
      <c r="I419">
        <v>0</v>
      </c>
      <c r="J419">
        <v>0</v>
      </c>
      <c r="K419">
        <v>0</v>
      </c>
      <c r="L419">
        <v>0</v>
      </c>
      <c r="M419">
        <v>0</v>
      </c>
      <c r="N419">
        <v>0</v>
      </c>
      <c r="O419">
        <v>0</v>
      </c>
      <c r="P419">
        <v>0</v>
      </c>
      <c r="Q419">
        <v>68.95</v>
      </c>
      <c r="R419">
        <v>365.25</v>
      </c>
      <c r="S419">
        <v>0</v>
      </c>
      <c r="T419">
        <v>0</v>
      </c>
      <c r="U419">
        <v>0</v>
      </c>
      <c r="V419">
        <v>0</v>
      </c>
      <c r="W419">
        <v>0</v>
      </c>
      <c r="X419">
        <v>0</v>
      </c>
      <c r="Y419">
        <v>0</v>
      </c>
      <c r="Z419">
        <v>0</v>
      </c>
      <c r="AA419">
        <v>0</v>
      </c>
      <c r="AB419">
        <v>0</v>
      </c>
      <c r="AC419">
        <v>0</v>
      </c>
      <c r="AD419">
        <v>0</v>
      </c>
      <c r="AE419">
        <v>0</v>
      </c>
      <c r="AF419">
        <v>0</v>
      </c>
      <c r="AG419">
        <v>101.86</v>
      </c>
      <c r="AH419">
        <v>0</v>
      </c>
      <c r="AI419">
        <v>0</v>
      </c>
      <c r="AJ419">
        <v>0</v>
      </c>
      <c r="AK419">
        <v>0</v>
      </c>
      <c r="AL419">
        <v>0</v>
      </c>
      <c r="AM419">
        <v>0</v>
      </c>
      <c r="AN419">
        <v>572.80999999999995</v>
      </c>
      <c r="AO419">
        <v>125</v>
      </c>
      <c r="AP419">
        <v>0</v>
      </c>
      <c r="AQ419">
        <v>0</v>
      </c>
      <c r="AR419">
        <v>0</v>
      </c>
      <c r="AS419">
        <v>0</v>
      </c>
      <c r="AT419">
        <v>0</v>
      </c>
      <c r="AU419">
        <v>0</v>
      </c>
      <c r="AV419">
        <v>0</v>
      </c>
    </row>
    <row r="420" spans="1:48" x14ac:dyDescent="0.45">
      <c r="A420" t="s">
        <v>10</v>
      </c>
      <c r="B420">
        <v>1</v>
      </c>
      <c r="C420">
        <v>7092</v>
      </c>
      <c r="D420">
        <v>5</v>
      </c>
      <c r="E420" t="s">
        <v>419</v>
      </c>
      <c r="G420">
        <v>0</v>
      </c>
      <c r="H420">
        <v>0</v>
      </c>
      <c r="I420">
        <v>0</v>
      </c>
      <c r="J420">
        <v>0</v>
      </c>
      <c r="K420">
        <v>0</v>
      </c>
      <c r="L420">
        <v>0</v>
      </c>
      <c r="M420">
        <v>0</v>
      </c>
      <c r="N420">
        <v>0</v>
      </c>
      <c r="O420">
        <v>0</v>
      </c>
      <c r="P420">
        <v>0</v>
      </c>
      <c r="Q420">
        <v>2774.19</v>
      </c>
      <c r="R420">
        <v>0</v>
      </c>
      <c r="S420">
        <v>-553.12</v>
      </c>
      <c r="T420">
        <v>0</v>
      </c>
      <c r="U420">
        <v>0</v>
      </c>
      <c r="V420">
        <v>0</v>
      </c>
      <c r="W420">
        <v>0</v>
      </c>
      <c r="X420">
        <v>0</v>
      </c>
      <c r="Y420">
        <v>0</v>
      </c>
      <c r="Z420">
        <v>0</v>
      </c>
      <c r="AA420">
        <v>0</v>
      </c>
      <c r="AB420">
        <v>0</v>
      </c>
      <c r="AC420">
        <v>0</v>
      </c>
      <c r="AD420">
        <v>0</v>
      </c>
      <c r="AE420">
        <v>1760.85</v>
      </c>
      <c r="AF420">
        <v>1054.9000000000001</v>
      </c>
      <c r="AG420">
        <v>168.93</v>
      </c>
      <c r="AH420">
        <v>0</v>
      </c>
      <c r="AI420">
        <v>0</v>
      </c>
      <c r="AJ420">
        <v>0</v>
      </c>
      <c r="AK420">
        <v>0</v>
      </c>
      <c r="AL420">
        <v>0</v>
      </c>
      <c r="AM420">
        <v>0</v>
      </c>
      <c r="AN420">
        <v>0</v>
      </c>
      <c r="AO420">
        <v>1197.31</v>
      </c>
      <c r="AP420">
        <v>0</v>
      </c>
      <c r="AQ420">
        <v>0</v>
      </c>
      <c r="AR420">
        <v>0</v>
      </c>
      <c r="AS420">
        <v>0</v>
      </c>
      <c r="AT420">
        <v>0</v>
      </c>
      <c r="AU420">
        <v>0</v>
      </c>
      <c r="AV420">
        <v>0</v>
      </c>
    </row>
    <row r="421" spans="1:48" x14ac:dyDescent="0.45">
      <c r="A421" t="s">
        <v>10</v>
      </c>
      <c r="B421">
        <v>1</v>
      </c>
      <c r="C421">
        <v>7093</v>
      </c>
      <c r="D421">
        <v>5</v>
      </c>
      <c r="E421" t="s">
        <v>420</v>
      </c>
      <c r="G421">
        <v>0</v>
      </c>
      <c r="H421">
        <v>0</v>
      </c>
      <c r="I421">
        <v>0</v>
      </c>
      <c r="J421">
        <v>0</v>
      </c>
      <c r="K421">
        <v>0</v>
      </c>
      <c r="L421">
        <v>0</v>
      </c>
      <c r="M421">
        <v>0</v>
      </c>
      <c r="N421">
        <v>0</v>
      </c>
      <c r="O421">
        <v>0</v>
      </c>
      <c r="P421">
        <v>0</v>
      </c>
      <c r="Q421">
        <v>0</v>
      </c>
      <c r="R421">
        <v>0</v>
      </c>
      <c r="S421">
        <v>0</v>
      </c>
      <c r="T421">
        <v>0</v>
      </c>
      <c r="U421">
        <v>0</v>
      </c>
      <c r="V421">
        <v>0</v>
      </c>
      <c r="W421">
        <v>0</v>
      </c>
      <c r="X421">
        <v>0</v>
      </c>
      <c r="Y421">
        <v>0</v>
      </c>
      <c r="Z421">
        <v>0</v>
      </c>
      <c r="AA421">
        <v>0</v>
      </c>
      <c r="AB421">
        <v>0</v>
      </c>
      <c r="AC421">
        <v>0</v>
      </c>
      <c r="AD421">
        <v>0</v>
      </c>
      <c r="AE421">
        <v>0</v>
      </c>
      <c r="AF421">
        <v>0</v>
      </c>
      <c r="AG421">
        <v>0</v>
      </c>
      <c r="AH421">
        <v>0</v>
      </c>
      <c r="AI421">
        <v>0</v>
      </c>
      <c r="AJ421">
        <v>0</v>
      </c>
      <c r="AK421">
        <v>0</v>
      </c>
      <c r="AL421">
        <v>0</v>
      </c>
      <c r="AM421">
        <v>0</v>
      </c>
      <c r="AN421">
        <v>0</v>
      </c>
      <c r="AO421">
        <v>0</v>
      </c>
      <c r="AP421">
        <v>0</v>
      </c>
      <c r="AQ421">
        <v>0</v>
      </c>
      <c r="AR421">
        <v>0</v>
      </c>
      <c r="AS421">
        <v>0</v>
      </c>
      <c r="AT421">
        <v>0</v>
      </c>
      <c r="AU421">
        <v>0</v>
      </c>
      <c r="AV421">
        <v>0</v>
      </c>
    </row>
    <row r="422" spans="1:48" x14ac:dyDescent="0.45">
      <c r="A422" t="s">
        <v>10</v>
      </c>
      <c r="B422">
        <v>1</v>
      </c>
      <c r="C422">
        <v>7094</v>
      </c>
      <c r="D422">
        <v>5</v>
      </c>
      <c r="E422" t="s">
        <v>421</v>
      </c>
      <c r="G422">
        <v>0</v>
      </c>
      <c r="H422">
        <v>0</v>
      </c>
      <c r="I422">
        <v>0</v>
      </c>
      <c r="J422">
        <v>1000</v>
      </c>
      <c r="K422">
        <v>0</v>
      </c>
      <c r="L422">
        <v>0</v>
      </c>
      <c r="M422">
        <v>0</v>
      </c>
      <c r="N422">
        <v>0</v>
      </c>
      <c r="O422">
        <v>0</v>
      </c>
      <c r="P422">
        <v>0</v>
      </c>
      <c r="Q422">
        <v>0</v>
      </c>
      <c r="R422">
        <v>0</v>
      </c>
      <c r="S422">
        <v>0</v>
      </c>
      <c r="T422">
        <v>0</v>
      </c>
      <c r="U422">
        <v>0</v>
      </c>
      <c r="V422">
        <v>0</v>
      </c>
      <c r="W422">
        <v>0</v>
      </c>
      <c r="X422">
        <v>0</v>
      </c>
      <c r="Y422">
        <v>0</v>
      </c>
      <c r="Z422">
        <v>0</v>
      </c>
      <c r="AA422">
        <v>0</v>
      </c>
      <c r="AB422">
        <v>0</v>
      </c>
      <c r="AC422">
        <v>0</v>
      </c>
      <c r="AD422">
        <v>0</v>
      </c>
      <c r="AE422">
        <v>0</v>
      </c>
      <c r="AF422">
        <v>0</v>
      </c>
      <c r="AG422">
        <v>0</v>
      </c>
      <c r="AH422">
        <v>0</v>
      </c>
      <c r="AI422">
        <v>0</v>
      </c>
      <c r="AJ422">
        <v>0</v>
      </c>
      <c r="AK422">
        <v>0</v>
      </c>
      <c r="AL422">
        <v>0</v>
      </c>
      <c r="AM422">
        <v>0</v>
      </c>
      <c r="AN422">
        <v>0</v>
      </c>
      <c r="AO422">
        <v>0</v>
      </c>
      <c r="AP422">
        <v>0</v>
      </c>
      <c r="AQ422">
        <v>0</v>
      </c>
      <c r="AR422">
        <v>0</v>
      </c>
      <c r="AS422">
        <v>0</v>
      </c>
      <c r="AT422">
        <v>0</v>
      </c>
      <c r="AU422">
        <v>0</v>
      </c>
      <c r="AV422">
        <v>0</v>
      </c>
    </row>
    <row r="423" spans="1:48" x14ac:dyDescent="0.45">
      <c r="A423" t="s">
        <v>10</v>
      </c>
      <c r="B423">
        <v>1</v>
      </c>
      <c r="C423">
        <v>7095</v>
      </c>
      <c r="D423">
        <v>5</v>
      </c>
      <c r="E423" t="s">
        <v>422</v>
      </c>
      <c r="G423">
        <v>0</v>
      </c>
      <c r="H423">
        <v>0</v>
      </c>
      <c r="I423">
        <v>0</v>
      </c>
      <c r="J423">
        <v>0</v>
      </c>
      <c r="K423">
        <v>0</v>
      </c>
      <c r="L423">
        <v>0</v>
      </c>
      <c r="M423">
        <v>0</v>
      </c>
      <c r="N423">
        <v>0</v>
      </c>
      <c r="O423">
        <v>534.82000000000005</v>
      </c>
      <c r="P423">
        <v>0</v>
      </c>
      <c r="Q423">
        <v>158.03</v>
      </c>
      <c r="R423">
        <v>0</v>
      </c>
      <c r="S423">
        <v>0</v>
      </c>
      <c r="T423">
        <v>0</v>
      </c>
      <c r="U423">
        <v>0</v>
      </c>
      <c r="V423">
        <v>0</v>
      </c>
      <c r="W423">
        <v>0</v>
      </c>
      <c r="X423">
        <v>0</v>
      </c>
      <c r="Y423">
        <v>0</v>
      </c>
      <c r="Z423">
        <v>256.89999999999998</v>
      </c>
      <c r="AA423">
        <v>0</v>
      </c>
      <c r="AB423">
        <v>0</v>
      </c>
      <c r="AC423">
        <v>1080</v>
      </c>
      <c r="AD423">
        <v>0</v>
      </c>
      <c r="AE423">
        <v>0</v>
      </c>
      <c r="AF423">
        <v>0</v>
      </c>
      <c r="AG423">
        <v>60.17</v>
      </c>
      <c r="AH423">
        <v>0</v>
      </c>
      <c r="AI423">
        <v>0</v>
      </c>
      <c r="AJ423">
        <v>0</v>
      </c>
      <c r="AK423">
        <v>0</v>
      </c>
      <c r="AL423">
        <v>0</v>
      </c>
      <c r="AM423">
        <v>134.07</v>
      </c>
      <c r="AN423">
        <v>0</v>
      </c>
      <c r="AO423">
        <v>0</v>
      </c>
      <c r="AP423">
        <v>0</v>
      </c>
      <c r="AQ423">
        <v>0</v>
      </c>
      <c r="AR423">
        <v>0</v>
      </c>
      <c r="AS423">
        <v>0</v>
      </c>
      <c r="AT423">
        <v>0</v>
      </c>
      <c r="AU423">
        <v>0</v>
      </c>
      <c r="AV423">
        <v>0</v>
      </c>
    </row>
    <row r="424" spans="1:48" x14ac:dyDescent="0.45">
      <c r="A424" t="s">
        <v>10</v>
      </c>
      <c r="B424">
        <v>1</v>
      </c>
      <c r="C424">
        <v>7096</v>
      </c>
      <c r="D424">
        <v>5</v>
      </c>
      <c r="E424" t="s">
        <v>423</v>
      </c>
      <c r="G424">
        <v>0</v>
      </c>
      <c r="H424">
        <v>0</v>
      </c>
      <c r="I424">
        <v>0</v>
      </c>
      <c r="J424">
        <v>0</v>
      </c>
      <c r="K424">
        <v>0</v>
      </c>
      <c r="L424">
        <v>0</v>
      </c>
      <c r="M424">
        <v>0</v>
      </c>
      <c r="N424">
        <v>0</v>
      </c>
      <c r="O424">
        <v>0</v>
      </c>
      <c r="P424">
        <v>0</v>
      </c>
      <c r="Q424">
        <v>0</v>
      </c>
      <c r="R424">
        <v>0</v>
      </c>
      <c r="S424">
        <v>0</v>
      </c>
      <c r="T424">
        <v>0</v>
      </c>
      <c r="U424">
        <v>0</v>
      </c>
      <c r="V424">
        <v>0</v>
      </c>
      <c r="W424">
        <v>0</v>
      </c>
      <c r="X424">
        <v>0</v>
      </c>
      <c r="Y424">
        <v>0</v>
      </c>
      <c r="Z424">
        <v>0</v>
      </c>
      <c r="AA424">
        <v>0</v>
      </c>
      <c r="AB424">
        <v>0</v>
      </c>
      <c r="AC424">
        <v>0</v>
      </c>
      <c r="AD424">
        <v>0</v>
      </c>
      <c r="AE424">
        <v>0</v>
      </c>
      <c r="AF424">
        <v>0</v>
      </c>
      <c r="AG424">
        <v>0</v>
      </c>
      <c r="AH424">
        <v>0</v>
      </c>
      <c r="AI424">
        <v>0</v>
      </c>
      <c r="AJ424">
        <v>0</v>
      </c>
      <c r="AK424">
        <v>0</v>
      </c>
      <c r="AL424">
        <v>0</v>
      </c>
      <c r="AM424">
        <v>0</v>
      </c>
      <c r="AN424">
        <v>0</v>
      </c>
      <c r="AO424">
        <v>0</v>
      </c>
      <c r="AP424">
        <v>0</v>
      </c>
      <c r="AQ424">
        <v>0</v>
      </c>
      <c r="AR424">
        <v>0</v>
      </c>
      <c r="AS424">
        <v>0</v>
      </c>
      <c r="AT424">
        <v>0</v>
      </c>
      <c r="AU424">
        <v>0</v>
      </c>
      <c r="AV424">
        <v>0</v>
      </c>
    </row>
    <row r="425" spans="1:48" x14ac:dyDescent="0.45">
      <c r="A425" t="s">
        <v>10</v>
      </c>
      <c r="B425">
        <v>1</v>
      </c>
      <c r="C425">
        <v>7097</v>
      </c>
      <c r="D425">
        <v>5</v>
      </c>
      <c r="E425" t="s">
        <v>424</v>
      </c>
      <c r="G425">
        <v>0</v>
      </c>
      <c r="H425">
        <v>0</v>
      </c>
      <c r="I425">
        <v>0</v>
      </c>
      <c r="J425">
        <v>0</v>
      </c>
      <c r="K425">
        <v>80.48</v>
      </c>
      <c r="L425">
        <v>0</v>
      </c>
      <c r="M425">
        <v>0</v>
      </c>
      <c r="N425">
        <v>0</v>
      </c>
      <c r="O425">
        <v>0</v>
      </c>
      <c r="P425">
        <v>0</v>
      </c>
      <c r="Q425">
        <v>0</v>
      </c>
      <c r="R425">
        <v>0</v>
      </c>
      <c r="S425">
        <v>0</v>
      </c>
      <c r="T425">
        <v>0</v>
      </c>
      <c r="U425">
        <v>0</v>
      </c>
      <c r="V425">
        <v>0</v>
      </c>
      <c r="W425">
        <v>0</v>
      </c>
      <c r="X425">
        <v>0</v>
      </c>
      <c r="Y425">
        <v>0</v>
      </c>
      <c r="Z425">
        <v>0</v>
      </c>
      <c r="AA425">
        <v>0</v>
      </c>
      <c r="AB425">
        <v>0</v>
      </c>
      <c r="AC425">
        <v>0</v>
      </c>
      <c r="AD425">
        <v>0</v>
      </c>
      <c r="AE425">
        <v>0</v>
      </c>
      <c r="AF425">
        <v>0</v>
      </c>
      <c r="AG425">
        <v>73.400000000000006</v>
      </c>
      <c r="AH425">
        <v>0</v>
      </c>
      <c r="AI425">
        <v>0</v>
      </c>
      <c r="AJ425">
        <v>0</v>
      </c>
      <c r="AK425">
        <v>0</v>
      </c>
      <c r="AL425">
        <v>0</v>
      </c>
      <c r="AM425">
        <v>263.20999999999998</v>
      </c>
      <c r="AN425">
        <v>0</v>
      </c>
      <c r="AO425">
        <v>0</v>
      </c>
      <c r="AP425">
        <v>0</v>
      </c>
      <c r="AQ425">
        <v>0</v>
      </c>
      <c r="AR425">
        <v>0</v>
      </c>
      <c r="AS425">
        <v>0</v>
      </c>
      <c r="AT425">
        <v>0</v>
      </c>
      <c r="AU425">
        <v>0</v>
      </c>
      <c r="AV425">
        <v>0</v>
      </c>
    </row>
    <row r="426" spans="1:48" x14ac:dyDescent="0.45">
      <c r="A426" t="s">
        <v>10</v>
      </c>
      <c r="B426">
        <v>1</v>
      </c>
      <c r="C426">
        <v>7098</v>
      </c>
      <c r="D426">
        <v>5</v>
      </c>
      <c r="E426" t="s">
        <v>425</v>
      </c>
      <c r="G426">
        <v>0</v>
      </c>
      <c r="H426">
        <v>0</v>
      </c>
      <c r="I426">
        <v>0</v>
      </c>
      <c r="J426">
        <v>0</v>
      </c>
      <c r="K426">
        <v>84.84</v>
      </c>
      <c r="L426">
        <v>0</v>
      </c>
      <c r="M426">
        <v>0</v>
      </c>
      <c r="N426">
        <v>0</v>
      </c>
      <c r="O426">
        <v>0</v>
      </c>
      <c r="P426">
        <v>0</v>
      </c>
      <c r="Q426">
        <v>0</v>
      </c>
      <c r="R426">
        <v>0</v>
      </c>
      <c r="S426">
        <v>0</v>
      </c>
      <c r="T426">
        <v>0</v>
      </c>
      <c r="U426">
        <v>0</v>
      </c>
      <c r="V426">
        <v>0</v>
      </c>
      <c r="W426">
        <v>0</v>
      </c>
      <c r="X426">
        <v>0</v>
      </c>
      <c r="Y426">
        <v>0</v>
      </c>
      <c r="Z426">
        <v>0</v>
      </c>
      <c r="AA426">
        <v>0</v>
      </c>
      <c r="AB426">
        <v>0</v>
      </c>
      <c r="AC426">
        <v>0</v>
      </c>
      <c r="AD426">
        <v>0</v>
      </c>
      <c r="AE426">
        <v>0</v>
      </c>
      <c r="AF426">
        <v>0</v>
      </c>
      <c r="AG426">
        <v>0</v>
      </c>
      <c r="AH426">
        <v>0</v>
      </c>
      <c r="AI426">
        <v>0</v>
      </c>
      <c r="AJ426">
        <v>0</v>
      </c>
      <c r="AK426">
        <v>0</v>
      </c>
      <c r="AL426">
        <v>0</v>
      </c>
      <c r="AM426">
        <v>0</v>
      </c>
      <c r="AN426">
        <v>0</v>
      </c>
      <c r="AO426">
        <v>0</v>
      </c>
      <c r="AP426">
        <v>0</v>
      </c>
      <c r="AQ426">
        <v>0</v>
      </c>
      <c r="AR426">
        <v>0</v>
      </c>
      <c r="AS426">
        <v>0</v>
      </c>
      <c r="AT426">
        <v>0</v>
      </c>
      <c r="AU426">
        <v>0</v>
      </c>
      <c r="AV426">
        <v>0</v>
      </c>
    </row>
    <row r="427" spans="1:48" x14ac:dyDescent="0.45">
      <c r="A427" t="s">
        <v>10</v>
      </c>
      <c r="B427">
        <v>1</v>
      </c>
      <c r="C427">
        <v>7099</v>
      </c>
      <c r="D427">
        <v>5</v>
      </c>
      <c r="E427" t="s">
        <v>426</v>
      </c>
      <c r="G427">
        <v>0</v>
      </c>
      <c r="H427">
        <v>0</v>
      </c>
      <c r="I427">
        <v>0</v>
      </c>
      <c r="J427">
        <v>0</v>
      </c>
      <c r="K427">
        <v>0</v>
      </c>
      <c r="L427">
        <v>0</v>
      </c>
      <c r="M427">
        <v>0</v>
      </c>
      <c r="N427">
        <v>0</v>
      </c>
      <c r="O427">
        <v>0</v>
      </c>
      <c r="P427">
        <v>0</v>
      </c>
      <c r="Q427">
        <v>500</v>
      </c>
      <c r="R427">
        <v>0</v>
      </c>
      <c r="S427">
        <v>0</v>
      </c>
      <c r="T427">
        <v>0</v>
      </c>
      <c r="U427">
        <v>0</v>
      </c>
      <c r="V427">
        <v>0</v>
      </c>
      <c r="W427">
        <v>0</v>
      </c>
      <c r="X427">
        <v>0</v>
      </c>
      <c r="Y427">
        <v>0</v>
      </c>
      <c r="Z427">
        <v>0</v>
      </c>
      <c r="AA427">
        <v>0</v>
      </c>
      <c r="AB427">
        <v>0</v>
      </c>
      <c r="AC427">
        <v>0</v>
      </c>
      <c r="AD427">
        <v>1835</v>
      </c>
      <c r="AE427">
        <v>0</v>
      </c>
      <c r="AF427">
        <v>0</v>
      </c>
      <c r="AG427">
        <v>322.7</v>
      </c>
      <c r="AH427">
        <v>0</v>
      </c>
      <c r="AI427">
        <v>0</v>
      </c>
      <c r="AJ427">
        <v>0</v>
      </c>
      <c r="AK427">
        <v>0</v>
      </c>
      <c r="AL427">
        <v>0</v>
      </c>
      <c r="AM427">
        <v>0</v>
      </c>
      <c r="AN427">
        <v>0</v>
      </c>
      <c r="AO427">
        <v>0</v>
      </c>
      <c r="AP427">
        <v>0</v>
      </c>
      <c r="AQ427">
        <v>0</v>
      </c>
      <c r="AR427">
        <v>0</v>
      </c>
      <c r="AS427">
        <v>0</v>
      </c>
      <c r="AT427">
        <v>0</v>
      </c>
      <c r="AU427">
        <v>0</v>
      </c>
      <c r="AV427">
        <v>0</v>
      </c>
    </row>
    <row r="428" spans="1:48" x14ac:dyDescent="0.45">
      <c r="A428" t="s">
        <v>10</v>
      </c>
      <c r="B428">
        <v>1</v>
      </c>
      <c r="C428">
        <v>7100</v>
      </c>
      <c r="D428">
        <v>5</v>
      </c>
      <c r="E428" t="s">
        <v>427</v>
      </c>
      <c r="G428">
        <v>0</v>
      </c>
      <c r="H428">
        <v>0</v>
      </c>
      <c r="I428">
        <v>0</v>
      </c>
      <c r="J428">
        <v>0</v>
      </c>
      <c r="K428">
        <v>0</v>
      </c>
      <c r="L428">
        <v>0</v>
      </c>
      <c r="M428">
        <v>0</v>
      </c>
      <c r="N428">
        <v>0</v>
      </c>
      <c r="O428">
        <v>0</v>
      </c>
      <c r="P428">
        <v>0</v>
      </c>
      <c r="Q428">
        <v>0</v>
      </c>
      <c r="R428">
        <v>0</v>
      </c>
      <c r="S428">
        <v>0</v>
      </c>
      <c r="T428">
        <v>0</v>
      </c>
      <c r="U428">
        <v>0</v>
      </c>
      <c r="V428">
        <v>0</v>
      </c>
      <c r="W428">
        <v>0</v>
      </c>
      <c r="X428">
        <v>0</v>
      </c>
      <c r="Y428">
        <v>0</v>
      </c>
      <c r="Z428">
        <v>0</v>
      </c>
      <c r="AA428">
        <v>0</v>
      </c>
      <c r="AB428">
        <v>0</v>
      </c>
      <c r="AC428">
        <v>0</v>
      </c>
      <c r="AD428">
        <v>0</v>
      </c>
      <c r="AE428">
        <v>0</v>
      </c>
      <c r="AF428">
        <v>0</v>
      </c>
      <c r="AG428">
        <v>0</v>
      </c>
      <c r="AH428">
        <v>0</v>
      </c>
      <c r="AI428">
        <v>0</v>
      </c>
      <c r="AJ428">
        <v>0</v>
      </c>
      <c r="AK428">
        <v>0</v>
      </c>
      <c r="AL428">
        <v>0</v>
      </c>
      <c r="AM428">
        <v>0</v>
      </c>
      <c r="AN428">
        <v>0</v>
      </c>
      <c r="AO428">
        <v>0</v>
      </c>
      <c r="AP428">
        <v>0</v>
      </c>
      <c r="AQ428">
        <v>0</v>
      </c>
      <c r="AR428">
        <v>0</v>
      </c>
      <c r="AS428">
        <v>0</v>
      </c>
      <c r="AT428">
        <v>0</v>
      </c>
      <c r="AU428">
        <v>0</v>
      </c>
      <c r="AV428">
        <v>0</v>
      </c>
    </row>
    <row r="429" spans="1:48" x14ac:dyDescent="0.45">
      <c r="A429" t="s">
        <v>10</v>
      </c>
      <c r="B429">
        <v>1</v>
      </c>
      <c r="C429">
        <v>7101</v>
      </c>
      <c r="D429">
        <v>5</v>
      </c>
      <c r="E429" t="s">
        <v>428</v>
      </c>
      <c r="G429">
        <v>0</v>
      </c>
      <c r="H429">
        <v>0</v>
      </c>
      <c r="I429">
        <v>0</v>
      </c>
      <c r="J429">
        <v>0</v>
      </c>
      <c r="K429">
        <v>0</v>
      </c>
      <c r="L429">
        <v>0</v>
      </c>
      <c r="M429">
        <v>0</v>
      </c>
      <c r="N429">
        <v>0</v>
      </c>
      <c r="O429">
        <v>0</v>
      </c>
      <c r="P429">
        <v>0</v>
      </c>
      <c r="Q429">
        <v>0</v>
      </c>
      <c r="R429">
        <v>0</v>
      </c>
      <c r="S429">
        <v>0</v>
      </c>
      <c r="T429">
        <v>0</v>
      </c>
      <c r="U429">
        <v>0</v>
      </c>
      <c r="V429">
        <v>0</v>
      </c>
      <c r="W429">
        <v>0</v>
      </c>
      <c r="X429">
        <v>0</v>
      </c>
      <c r="Y429">
        <v>0</v>
      </c>
      <c r="Z429">
        <v>0</v>
      </c>
      <c r="AA429">
        <v>0</v>
      </c>
      <c r="AB429">
        <v>0</v>
      </c>
      <c r="AC429">
        <v>0</v>
      </c>
      <c r="AD429">
        <v>0</v>
      </c>
      <c r="AE429">
        <v>0</v>
      </c>
      <c r="AF429">
        <v>0</v>
      </c>
      <c r="AG429">
        <v>0</v>
      </c>
      <c r="AH429">
        <v>0</v>
      </c>
      <c r="AI429">
        <v>0</v>
      </c>
      <c r="AJ429">
        <v>0</v>
      </c>
      <c r="AK429">
        <v>0</v>
      </c>
      <c r="AL429">
        <v>0</v>
      </c>
      <c r="AM429">
        <v>0</v>
      </c>
      <c r="AN429">
        <v>0</v>
      </c>
      <c r="AO429">
        <v>0</v>
      </c>
      <c r="AP429">
        <v>0</v>
      </c>
      <c r="AQ429">
        <v>0</v>
      </c>
      <c r="AR429">
        <v>0</v>
      </c>
      <c r="AS429">
        <v>0</v>
      </c>
      <c r="AT429">
        <v>0</v>
      </c>
      <c r="AU429">
        <v>0</v>
      </c>
      <c r="AV429">
        <v>0</v>
      </c>
    </row>
    <row r="430" spans="1:48" x14ac:dyDescent="0.45">
      <c r="A430" t="s">
        <v>10</v>
      </c>
      <c r="B430">
        <v>1</v>
      </c>
      <c r="C430">
        <v>7102</v>
      </c>
      <c r="D430">
        <v>5</v>
      </c>
      <c r="E430" t="s">
        <v>429</v>
      </c>
      <c r="G430">
        <v>0</v>
      </c>
      <c r="H430">
        <v>0</v>
      </c>
      <c r="I430">
        <v>0</v>
      </c>
      <c r="J430">
        <v>0</v>
      </c>
      <c r="K430">
        <v>0</v>
      </c>
      <c r="L430">
        <v>0</v>
      </c>
      <c r="M430">
        <v>0</v>
      </c>
      <c r="N430">
        <v>0</v>
      </c>
      <c r="O430">
        <v>0</v>
      </c>
      <c r="P430">
        <v>0</v>
      </c>
      <c r="Q430">
        <v>0</v>
      </c>
      <c r="R430">
        <v>0</v>
      </c>
      <c r="S430">
        <v>0</v>
      </c>
      <c r="T430">
        <v>0</v>
      </c>
      <c r="U430">
        <v>0</v>
      </c>
      <c r="V430">
        <v>0</v>
      </c>
      <c r="W430">
        <v>0</v>
      </c>
      <c r="X430">
        <v>0</v>
      </c>
      <c r="Y430">
        <v>0</v>
      </c>
      <c r="Z430">
        <v>0</v>
      </c>
      <c r="AA430">
        <v>0</v>
      </c>
      <c r="AB430">
        <v>0</v>
      </c>
      <c r="AC430">
        <v>0</v>
      </c>
      <c r="AD430">
        <v>0</v>
      </c>
      <c r="AE430">
        <v>0</v>
      </c>
      <c r="AF430">
        <v>0</v>
      </c>
      <c r="AG430">
        <v>0</v>
      </c>
      <c r="AH430">
        <v>0</v>
      </c>
      <c r="AI430">
        <v>0</v>
      </c>
      <c r="AJ430">
        <v>0</v>
      </c>
      <c r="AK430">
        <v>0</v>
      </c>
      <c r="AL430">
        <v>0</v>
      </c>
      <c r="AM430">
        <v>0</v>
      </c>
      <c r="AN430">
        <v>0</v>
      </c>
      <c r="AO430">
        <v>0</v>
      </c>
      <c r="AP430">
        <v>0</v>
      </c>
      <c r="AQ430">
        <v>0</v>
      </c>
      <c r="AR430">
        <v>0</v>
      </c>
      <c r="AS430">
        <v>0</v>
      </c>
      <c r="AT430">
        <v>0</v>
      </c>
      <c r="AU430">
        <v>0</v>
      </c>
      <c r="AV430">
        <v>0</v>
      </c>
    </row>
    <row r="431" spans="1:48" x14ac:dyDescent="0.45">
      <c r="A431" t="s">
        <v>10</v>
      </c>
      <c r="B431">
        <v>1</v>
      </c>
      <c r="C431">
        <v>7103</v>
      </c>
      <c r="D431">
        <v>5</v>
      </c>
      <c r="E431" t="s">
        <v>430</v>
      </c>
      <c r="G431">
        <v>0</v>
      </c>
      <c r="H431">
        <v>0</v>
      </c>
      <c r="I431">
        <v>0</v>
      </c>
      <c r="J431">
        <v>0</v>
      </c>
      <c r="K431">
        <v>0</v>
      </c>
      <c r="L431">
        <v>0</v>
      </c>
      <c r="M431">
        <v>0</v>
      </c>
      <c r="N431">
        <v>0</v>
      </c>
      <c r="O431">
        <v>0</v>
      </c>
      <c r="P431">
        <v>0</v>
      </c>
      <c r="Q431">
        <v>0</v>
      </c>
      <c r="R431">
        <v>0</v>
      </c>
      <c r="S431">
        <v>0</v>
      </c>
      <c r="T431">
        <v>0</v>
      </c>
      <c r="U431">
        <v>0</v>
      </c>
      <c r="V431">
        <v>0</v>
      </c>
      <c r="W431">
        <v>0</v>
      </c>
      <c r="X431">
        <v>0</v>
      </c>
      <c r="Y431">
        <v>0</v>
      </c>
      <c r="Z431">
        <v>0</v>
      </c>
      <c r="AA431">
        <v>0</v>
      </c>
      <c r="AB431">
        <v>20.64</v>
      </c>
      <c r="AC431">
        <v>0</v>
      </c>
      <c r="AD431">
        <v>0</v>
      </c>
      <c r="AE431">
        <v>0</v>
      </c>
      <c r="AF431">
        <v>151.51</v>
      </c>
      <c r="AG431">
        <v>0</v>
      </c>
      <c r="AH431">
        <v>0</v>
      </c>
      <c r="AI431">
        <v>0</v>
      </c>
      <c r="AJ431">
        <v>0</v>
      </c>
      <c r="AK431">
        <v>0</v>
      </c>
      <c r="AL431">
        <v>0</v>
      </c>
      <c r="AM431">
        <v>0</v>
      </c>
      <c r="AN431">
        <v>0</v>
      </c>
      <c r="AO431">
        <v>337.43</v>
      </c>
      <c r="AP431">
        <v>163.19999999999999</v>
      </c>
      <c r="AQ431">
        <v>0</v>
      </c>
      <c r="AR431">
        <v>0</v>
      </c>
      <c r="AS431">
        <v>0</v>
      </c>
      <c r="AT431">
        <v>0</v>
      </c>
      <c r="AU431">
        <v>0</v>
      </c>
      <c r="AV431">
        <v>0</v>
      </c>
    </row>
    <row r="432" spans="1:48" x14ac:dyDescent="0.45">
      <c r="A432" t="s">
        <v>10</v>
      </c>
      <c r="B432">
        <v>1</v>
      </c>
      <c r="C432">
        <v>7104</v>
      </c>
      <c r="D432">
        <v>5</v>
      </c>
      <c r="E432" t="s">
        <v>431</v>
      </c>
      <c r="G432">
        <v>0</v>
      </c>
      <c r="H432">
        <v>0</v>
      </c>
      <c r="I432">
        <v>0</v>
      </c>
      <c r="J432">
        <v>0</v>
      </c>
      <c r="K432">
        <v>0</v>
      </c>
      <c r="L432">
        <v>0</v>
      </c>
      <c r="M432">
        <v>0</v>
      </c>
      <c r="N432">
        <v>0</v>
      </c>
      <c r="O432">
        <v>0</v>
      </c>
      <c r="P432">
        <v>0</v>
      </c>
      <c r="Q432">
        <v>0</v>
      </c>
      <c r="R432">
        <v>0</v>
      </c>
      <c r="S432">
        <v>0</v>
      </c>
      <c r="T432">
        <v>0</v>
      </c>
      <c r="U432">
        <v>0</v>
      </c>
      <c r="V432">
        <v>0</v>
      </c>
      <c r="W432">
        <v>0</v>
      </c>
      <c r="X432">
        <v>0</v>
      </c>
      <c r="Y432">
        <v>0</v>
      </c>
      <c r="Z432">
        <v>0</v>
      </c>
      <c r="AA432">
        <v>0</v>
      </c>
      <c r="AB432">
        <v>0</v>
      </c>
      <c r="AC432">
        <v>0</v>
      </c>
      <c r="AD432">
        <v>0</v>
      </c>
      <c r="AE432">
        <v>0</v>
      </c>
      <c r="AF432">
        <v>0</v>
      </c>
      <c r="AG432">
        <v>0</v>
      </c>
      <c r="AH432">
        <v>0</v>
      </c>
      <c r="AI432">
        <v>0</v>
      </c>
      <c r="AJ432">
        <v>0</v>
      </c>
      <c r="AK432">
        <v>0</v>
      </c>
      <c r="AL432">
        <v>0</v>
      </c>
      <c r="AM432">
        <v>0</v>
      </c>
      <c r="AN432">
        <v>0</v>
      </c>
      <c r="AO432">
        <v>0</v>
      </c>
      <c r="AP432">
        <v>0</v>
      </c>
      <c r="AQ432">
        <v>0</v>
      </c>
      <c r="AR432">
        <v>0</v>
      </c>
      <c r="AS432">
        <v>0</v>
      </c>
      <c r="AT432">
        <v>0</v>
      </c>
      <c r="AU432">
        <v>0</v>
      </c>
      <c r="AV432">
        <v>0</v>
      </c>
    </row>
    <row r="433" spans="1:48" x14ac:dyDescent="0.45">
      <c r="A433" t="s">
        <v>10</v>
      </c>
      <c r="B433">
        <v>1</v>
      </c>
      <c r="C433">
        <v>7105</v>
      </c>
      <c r="D433">
        <v>5</v>
      </c>
      <c r="E433" t="s">
        <v>432</v>
      </c>
      <c r="G433">
        <v>0</v>
      </c>
      <c r="H433">
        <v>0</v>
      </c>
      <c r="I433">
        <v>0</v>
      </c>
      <c r="J433">
        <v>0</v>
      </c>
      <c r="K433">
        <v>0</v>
      </c>
      <c r="L433">
        <v>0</v>
      </c>
      <c r="M433">
        <v>0</v>
      </c>
      <c r="N433">
        <v>0</v>
      </c>
      <c r="O433">
        <v>0</v>
      </c>
      <c r="P433">
        <v>0</v>
      </c>
      <c r="Q433">
        <v>0</v>
      </c>
      <c r="R433">
        <v>0</v>
      </c>
      <c r="S433">
        <v>564.79</v>
      </c>
      <c r="T433">
        <v>0</v>
      </c>
      <c r="U433">
        <v>0</v>
      </c>
      <c r="V433">
        <v>0</v>
      </c>
      <c r="W433">
        <v>0</v>
      </c>
      <c r="X433">
        <v>0</v>
      </c>
      <c r="Y433">
        <v>0</v>
      </c>
      <c r="Z433">
        <v>200</v>
      </c>
      <c r="AA433">
        <v>0</v>
      </c>
      <c r="AB433">
        <v>0</v>
      </c>
      <c r="AC433">
        <v>0</v>
      </c>
      <c r="AD433">
        <v>890.6</v>
      </c>
      <c r="AE433">
        <v>0</v>
      </c>
      <c r="AF433">
        <v>510</v>
      </c>
      <c r="AG433">
        <v>82.18</v>
      </c>
      <c r="AH433">
        <v>0</v>
      </c>
      <c r="AI433">
        <v>0</v>
      </c>
      <c r="AJ433">
        <v>0</v>
      </c>
      <c r="AK433">
        <v>0</v>
      </c>
      <c r="AL433">
        <v>0</v>
      </c>
      <c r="AM433">
        <v>0</v>
      </c>
      <c r="AN433">
        <v>0</v>
      </c>
      <c r="AO433">
        <v>0</v>
      </c>
      <c r="AP433">
        <v>0</v>
      </c>
      <c r="AQ433">
        <v>0</v>
      </c>
      <c r="AR433">
        <v>0</v>
      </c>
      <c r="AS433">
        <v>0</v>
      </c>
      <c r="AT433">
        <v>0</v>
      </c>
      <c r="AU433">
        <v>0</v>
      </c>
      <c r="AV433">
        <v>0</v>
      </c>
    </row>
    <row r="434" spans="1:48" x14ac:dyDescent="0.45">
      <c r="A434" t="s">
        <v>10</v>
      </c>
      <c r="B434">
        <v>1</v>
      </c>
      <c r="C434">
        <v>7106</v>
      </c>
      <c r="D434">
        <v>5</v>
      </c>
      <c r="E434" t="s">
        <v>433</v>
      </c>
      <c r="G434">
        <v>0</v>
      </c>
      <c r="H434">
        <v>0</v>
      </c>
      <c r="I434">
        <v>0</v>
      </c>
      <c r="J434">
        <v>0</v>
      </c>
      <c r="K434">
        <v>0</v>
      </c>
      <c r="L434">
        <v>0</v>
      </c>
      <c r="M434">
        <v>0</v>
      </c>
      <c r="N434">
        <v>0</v>
      </c>
      <c r="O434">
        <v>0</v>
      </c>
      <c r="P434">
        <v>0</v>
      </c>
      <c r="Q434">
        <v>0</v>
      </c>
      <c r="R434">
        <v>0</v>
      </c>
      <c r="S434">
        <v>0</v>
      </c>
      <c r="T434">
        <v>0</v>
      </c>
      <c r="U434">
        <v>0</v>
      </c>
      <c r="V434">
        <v>0</v>
      </c>
      <c r="W434">
        <v>0</v>
      </c>
      <c r="X434">
        <v>0</v>
      </c>
      <c r="Y434">
        <v>0</v>
      </c>
      <c r="Z434">
        <v>0</v>
      </c>
      <c r="AA434">
        <v>0</v>
      </c>
      <c r="AB434">
        <v>0</v>
      </c>
      <c r="AC434">
        <v>0</v>
      </c>
      <c r="AD434">
        <v>0</v>
      </c>
      <c r="AE434">
        <v>0</v>
      </c>
      <c r="AF434">
        <v>0</v>
      </c>
      <c r="AG434">
        <v>0</v>
      </c>
      <c r="AH434">
        <v>0</v>
      </c>
      <c r="AI434">
        <v>0</v>
      </c>
      <c r="AJ434">
        <v>0</v>
      </c>
      <c r="AK434">
        <v>0</v>
      </c>
      <c r="AL434">
        <v>0</v>
      </c>
      <c r="AM434">
        <v>0</v>
      </c>
      <c r="AN434">
        <v>0</v>
      </c>
      <c r="AO434">
        <v>0</v>
      </c>
      <c r="AP434">
        <v>0</v>
      </c>
      <c r="AQ434">
        <v>0</v>
      </c>
      <c r="AR434">
        <v>0</v>
      </c>
      <c r="AS434">
        <v>0</v>
      </c>
      <c r="AT434">
        <v>0</v>
      </c>
      <c r="AU434">
        <v>0</v>
      </c>
      <c r="AV434">
        <v>0</v>
      </c>
    </row>
    <row r="435" spans="1:48" x14ac:dyDescent="0.45">
      <c r="A435" t="s">
        <v>10</v>
      </c>
      <c r="B435">
        <v>1</v>
      </c>
      <c r="C435">
        <v>7107</v>
      </c>
      <c r="D435">
        <v>5</v>
      </c>
      <c r="E435" t="s">
        <v>434</v>
      </c>
      <c r="G435">
        <v>0</v>
      </c>
      <c r="H435">
        <v>0</v>
      </c>
      <c r="I435">
        <v>0</v>
      </c>
      <c r="J435">
        <v>0</v>
      </c>
      <c r="K435">
        <v>0</v>
      </c>
      <c r="L435">
        <v>0</v>
      </c>
      <c r="M435">
        <v>0</v>
      </c>
      <c r="N435">
        <v>0</v>
      </c>
      <c r="O435">
        <v>0</v>
      </c>
      <c r="P435">
        <v>0</v>
      </c>
      <c r="Q435">
        <v>450</v>
      </c>
      <c r="R435">
        <v>0</v>
      </c>
      <c r="S435">
        <v>0</v>
      </c>
      <c r="T435">
        <v>0</v>
      </c>
      <c r="U435">
        <v>0</v>
      </c>
      <c r="V435">
        <v>0</v>
      </c>
      <c r="W435">
        <v>0</v>
      </c>
      <c r="X435">
        <v>0</v>
      </c>
      <c r="Y435">
        <v>0</v>
      </c>
      <c r="Z435">
        <v>0</v>
      </c>
      <c r="AA435">
        <v>0</v>
      </c>
      <c r="AB435">
        <v>0</v>
      </c>
      <c r="AC435">
        <v>0</v>
      </c>
      <c r="AD435">
        <v>0</v>
      </c>
      <c r="AE435">
        <v>0</v>
      </c>
      <c r="AF435">
        <v>0</v>
      </c>
      <c r="AG435">
        <v>0</v>
      </c>
      <c r="AH435">
        <v>0</v>
      </c>
      <c r="AI435">
        <v>0</v>
      </c>
      <c r="AJ435">
        <v>0</v>
      </c>
      <c r="AK435">
        <v>0</v>
      </c>
      <c r="AL435">
        <v>0</v>
      </c>
      <c r="AM435">
        <v>0</v>
      </c>
      <c r="AN435">
        <v>0</v>
      </c>
      <c r="AO435">
        <v>0</v>
      </c>
      <c r="AP435">
        <v>0</v>
      </c>
      <c r="AQ435">
        <v>0</v>
      </c>
      <c r="AR435">
        <v>0</v>
      </c>
      <c r="AS435">
        <v>0</v>
      </c>
      <c r="AT435">
        <v>0</v>
      </c>
      <c r="AU435">
        <v>0</v>
      </c>
      <c r="AV435">
        <v>0</v>
      </c>
    </row>
    <row r="436" spans="1:48" x14ac:dyDescent="0.45">
      <c r="A436" t="s">
        <v>10</v>
      </c>
      <c r="B436">
        <v>1</v>
      </c>
      <c r="C436">
        <v>7108</v>
      </c>
      <c r="D436">
        <v>5</v>
      </c>
      <c r="E436" t="s">
        <v>435</v>
      </c>
      <c r="G436">
        <v>0</v>
      </c>
      <c r="H436">
        <v>0</v>
      </c>
      <c r="I436">
        <v>0</v>
      </c>
      <c r="J436">
        <v>0</v>
      </c>
      <c r="K436">
        <v>0</v>
      </c>
      <c r="L436">
        <v>0</v>
      </c>
      <c r="M436">
        <v>0</v>
      </c>
      <c r="N436">
        <v>0</v>
      </c>
      <c r="O436">
        <v>0</v>
      </c>
      <c r="P436">
        <v>0</v>
      </c>
      <c r="Q436">
        <v>0</v>
      </c>
      <c r="R436">
        <v>120.26</v>
      </c>
      <c r="S436">
        <v>0</v>
      </c>
      <c r="T436">
        <v>0</v>
      </c>
      <c r="U436">
        <v>0</v>
      </c>
      <c r="V436">
        <v>0</v>
      </c>
      <c r="W436">
        <v>0</v>
      </c>
      <c r="X436">
        <v>0</v>
      </c>
      <c r="Y436">
        <v>0</v>
      </c>
      <c r="Z436">
        <v>0</v>
      </c>
      <c r="AA436">
        <v>35.39</v>
      </c>
      <c r="AB436">
        <v>0</v>
      </c>
      <c r="AC436">
        <v>0</v>
      </c>
      <c r="AD436">
        <v>0</v>
      </c>
      <c r="AE436">
        <v>0</v>
      </c>
      <c r="AF436">
        <v>0</v>
      </c>
      <c r="AG436">
        <v>0</v>
      </c>
      <c r="AH436">
        <v>0</v>
      </c>
      <c r="AI436">
        <v>0</v>
      </c>
      <c r="AJ436">
        <v>0</v>
      </c>
      <c r="AK436">
        <v>0</v>
      </c>
      <c r="AL436">
        <v>0</v>
      </c>
      <c r="AM436">
        <v>0</v>
      </c>
      <c r="AN436">
        <v>0</v>
      </c>
      <c r="AO436">
        <v>0</v>
      </c>
      <c r="AP436">
        <v>0</v>
      </c>
      <c r="AQ436">
        <v>0</v>
      </c>
      <c r="AR436">
        <v>0</v>
      </c>
      <c r="AS436">
        <v>0</v>
      </c>
      <c r="AT436">
        <v>0</v>
      </c>
      <c r="AU436">
        <v>0</v>
      </c>
      <c r="AV436">
        <v>0</v>
      </c>
    </row>
    <row r="437" spans="1:48" x14ac:dyDescent="0.45">
      <c r="A437" t="s">
        <v>10</v>
      </c>
      <c r="B437">
        <v>1</v>
      </c>
      <c r="C437">
        <v>7109</v>
      </c>
      <c r="D437">
        <v>5</v>
      </c>
      <c r="E437" t="s">
        <v>436</v>
      </c>
      <c r="G437">
        <v>0</v>
      </c>
      <c r="H437">
        <v>0</v>
      </c>
      <c r="I437">
        <v>0</v>
      </c>
      <c r="J437">
        <v>0</v>
      </c>
      <c r="K437">
        <v>0</v>
      </c>
      <c r="L437">
        <v>0</v>
      </c>
      <c r="M437">
        <v>0</v>
      </c>
      <c r="N437">
        <v>0</v>
      </c>
      <c r="O437">
        <v>0</v>
      </c>
      <c r="P437">
        <v>0</v>
      </c>
      <c r="Q437">
        <v>0</v>
      </c>
      <c r="R437">
        <v>376.95</v>
      </c>
      <c r="S437">
        <v>0</v>
      </c>
      <c r="T437">
        <v>0</v>
      </c>
      <c r="U437">
        <v>0</v>
      </c>
      <c r="V437">
        <v>0</v>
      </c>
      <c r="W437">
        <v>0</v>
      </c>
      <c r="X437">
        <v>0</v>
      </c>
      <c r="Y437">
        <v>0</v>
      </c>
      <c r="Z437">
        <v>0</v>
      </c>
      <c r="AA437">
        <v>0</v>
      </c>
      <c r="AB437">
        <v>0</v>
      </c>
      <c r="AC437">
        <v>0</v>
      </c>
      <c r="AD437">
        <v>0</v>
      </c>
      <c r="AE437">
        <v>0</v>
      </c>
      <c r="AF437">
        <v>0</v>
      </c>
      <c r="AG437">
        <v>0</v>
      </c>
      <c r="AH437">
        <v>0</v>
      </c>
      <c r="AI437">
        <v>0</v>
      </c>
      <c r="AJ437">
        <v>0</v>
      </c>
      <c r="AK437">
        <v>0</v>
      </c>
      <c r="AL437">
        <v>0</v>
      </c>
      <c r="AM437">
        <v>0</v>
      </c>
      <c r="AN437">
        <v>0</v>
      </c>
      <c r="AO437">
        <v>0</v>
      </c>
      <c r="AP437">
        <v>0</v>
      </c>
      <c r="AQ437">
        <v>0</v>
      </c>
      <c r="AR437">
        <v>0</v>
      </c>
      <c r="AS437">
        <v>0</v>
      </c>
      <c r="AT437">
        <v>0</v>
      </c>
      <c r="AU437">
        <v>0</v>
      </c>
      <c r="AV437">
        <v>0</v>
      </c>
    </row>
    <row r="438" spans="1:48" x14ac:dyDescent="0.45">
      <c r="A438" t="s">
        <v>10</v>
      </c>
      <c r="B438">
        <v>1</v>
      </c>
      <c r="C438">
        <v>7110</v>
      </c>
      <c r="D438">
        <v>5</v>
      </c>
      <c r="E438" t="s">
        <v>437</v>
      </c>
      <c r="G438">
        <v>0</v>
      </c>
      <c r="H438">
        <v>0</v>
      </c>
      <c r="I438">
        <v>0</v>
      </c>
      <c r="J438">
        <v>0</v>
      </c>
      <c r="K438">
        <v>0</v>
      </c>
      <c r="L438">
        <v>0</v>
      </c>
      <c r="M438">
        <v>0</v>
      </c>
      <c r="N438">
        <v>0</v>
      </c>
      <c r="O438">
        <v>0</v>
      </c>
      <c r="P438">
        <v>0</v>
      </c>
      <c r="Q438">
        <v>0</v>
      </c>
      <c r="R438">
        <v>0</v>
      </c>
      <c r="S438">
        <v>248.35</v>
      </c>
      <c r="T438">
        <v>0</v>
      </c>
      <c r="U438">
        <v>0</v>
      </c>
      <c r="V438">
        <v>0</v>
      </c>
      <c r="W438">
        <v>0</v>
      </c>
      <c r="X438">
        <v>0</v>
      </c>
      <c r="Y438">
        <v>0</v>
      </c>
      <c r="Z438">
        <v>0</v>
      </c>
      <c r="AA438">
        <v>240.27</v>
      </c>
      <c r="AB438">
        <v>0</v>
      </c>
      <c r="AC438">
        <v>0</v>
      </c>
      <c r="AD438">
        <v>1030.18</v>
      </c>
      <c r="AE438">
        <v>0</v>
      </c>
      <c r="AF438">
        <v>0</v>
      </c>
      <c r="AG438">
        <v>0</v>
      </c>
      <c r="AH438">
        <v>0</v>
      </c>
      <c r="AI438">
        <v>0</v>
      </c>
      <c r="AJ438">
        <v>0</v>
      </c>
      <c r="AK438">
        <v>0</v>
      </c>
      <c r="AL438">
        <v>0</v>
      </c>
      <c r="AM438">
        <v>0</v>
      </c>
      <c r="AN438">
        <v>0</v>
      </c>
      <c r="AO438">
        <v>0</v>
      </c>
      <c r="AP438">
        <v>0</v>
      </c>
      <c r="AQ438">
        <v>0</v>
      </c>
      <c r="AR438">
        <v>0</v>
      </c>
      <c r="AS438">
        <v>0</v>
      </c>
      <c r="AT438">
        <v>0</v>
      </c>
      <c r="AU438">
        <v>0</v>
      </c>
      <c r="AV438">
        <v>0</v>
      </c>
    </row>
    <row r="439" spans="1:48" x14ac:dyDescent="0.45">
      <c r="A439" t="s">
        <v>10</v>
      </c>
      <c r="B439">
        <v>1</v>
      </c>
      <c r="C439">
        <v>7111</v>
      </c>
      <c r="D439">
        <v>5</v>
      </c>
      <c r="G439">
        <v>0</v>
      </c>
      <c r="H439">
        <v>0</v>
      </c>
      <c r="I439">
        <v>0</v>
      </c>
      <c r="J439">
        <v>0</v>
      </c>
      <c r="K439">
        <v>0</v>
      </c>
      <c r="L439">
        <v>0</v>
      </c>
      <c r="M439">
        <v>0</v>
      </c>
      <c r="N439">
        <v>0</v>
      </c>
      <c r="O439">
        <v>0</v>
      </c>
      <c r="P439">
        <v>0</v>
      </c>
      <c r="Q439">
        <v>0</v>
      </c>
      <c r="R439">
        <v>0</v>
      </c>
      <c r="S439">
        <v>0</v>
      </c>
      <c r="T439">
        <v>0</v>
      </c>
      <c r="U439">
        <v>0</v>
      </c>
      <c r="V439">
        <v>0</v>
      </c>
      <c r="W439">
        <v>0</v>
      </c>
      <c r="X439">
        <v>0</v>
      </c>
      <c r="Y439">
        <v>0</v>
      </c>
      <c r="Z439">
        <v>0</v>
      </c>
      <c r="AA439">
        <v>0</v>
      </c>
      <c r="AB439">
        <v>0</v>
      </c>
      <c r="AC439">
        <v>0</v>
      </c>
      <c r="AD439">
        <v>0</v>
      </c>
      <c r="AE439">
        <v>0</v>
      </c>
      <c r="AF439">
        <v>0</v>
      </c>
      <c r="AG439">
        <v>0</v>
      </c>
      <c r="AH439">
        <v>0</v>
      </c>
      <c r="AI439">
        <v>0</v>
      </c>
      <c r="AJ439">
        <v>0</v>
      </c>
      <c r="AK439">
        <v>0</v>
      </c>
      <c r="AL439">
        <v>0</v>
      </c>
      <c r="AM439">
        <v>0</v>
      </c>
      <c r="AN439">
        <v>0</v>
      </c>
      <c r="AO439">
        <v>0</v>
      </c>
      <c r="AP439">
        <v>0</v>
      </c>
      <c r="AQ439">
        <v>0</v>
      </c>
      <c r="AR439">
        <v>0</v>
      </c>
      <c r="AS439">
        <v>0</v>
      </c>
      <c r="AT439">
        <v>0</v>
      </c>
      <c r="AU439">
        <v>0</v>
      </c>
      <c r="AV439">
        <v>0</v>
      </c>
    </row>
    <row r="440" spans="1:48" x14ac:dyDescent="0.45">
      <c r="A440" t="s">
        <v>10</v>
      </c>
      <c r="B440">
        <v>1</v>
      </c>
      <c r="C440">
        <v>7112</v>
      </c>
      <c r="D440">
        <v>5</v>
      </c>
      <c r="E440" t="s">
        <v>438</v>
      </c>
      <c r="G440">
        <v>0</v>
      </c>
      <c r="H440">
        <v>0</v>
      </c>
      <c r="I440">
        <v>0</v>
      </c>
      <c r="J440">
        <v>0</v>
      </c>
      <c r="K440">
        <v>0</v>
      </c>
      <c r="L440">
        <v>0</v>
      </c>
      <c r="M440">
        <v>0</v>
      </c>
      <c r="N440">
        <v>0</v>
      </c>
      <c r="O440">
        <v>0</v>
      </c>
      <c r="P440">
        <v>0</v>
      </c>
      <c r="Q440">
        <v>0</v>
      </c>
      <c r="R440">
        <v>0</v>
      </c>
      <c r="S440">
        <v>525.4</v>
      </c>
      <c r="T440">
        <v>0</v>
      </c>
      <c r="U440">
        <v>0</v>
      </c>
      <c r="V440">
        <v>78</v>
      </c>
      <c r="W440">
        <v>0</v>
      </c>
      <c r="X440">
        <v>0</v>
      </c>
      <c r="Y440">
        <v>0</v>
      </c>
      <c r="Z440">
        <v>0</v>
      </c>
      <c r="AA440">
        <v>0</v>
      </c>
      <c r="AB440">
        <v>0</v>
      </c>
      <c r="AC440">
        <v>0</v>
      </c>
      <c r="AD440">
        <v>0</v>
      </c>
      <c r="AE440">
        <v>0</v>
      </c>
      <c r="AF440">
        <v>0</v>
      </c>
      <c r="AG440">
        <v>249.81</v>
      </c>
      <c r="AH440">
        <v>0</v>
      </c>
      <c r="AI440">
        <v>0</v>
      </c>
      <c r="AJ440">
        <v>0</v>
      </c>
      <c r="AK440">
        <v>0</v>
      </c>
      <c r="AL440">
        <v>0</v>
      </c>
      <c r="AM440">
        <v>0</v>
      </c>
      <c r="AN440">
        <v>0</v>
      </c>
      <c r="AO440">
        <v>0</v>
      </c>
      <c r="AP440">
        <v>0</v>
      </c>
      <c r="AQ440">
        <v>0</v>
      </c>
      <c r="AR440">
        <v>0</v>
      </c>
      <c r="AS440">
        <v>0</v>
      </c>
      <c r="AT440">
        <v>0</v>
      </c>
      <c r="AU440">
        <v>0</v>
      </c>
      <c r="AV440">
        <v>0</v>
      </c>
    </row>
    <row r="441" spans="1:48" x14ac:dyDescent="0.45">
      <c r="A441" t="s">
        <v>10</v>
      </c>
      <c r="B441">
        <v>1</v>
      </c>
      <c r="C441">
        <v>7113</v>
      </c>
      <c r="D441">
        <v>5</v>
      </c>
      <c r="E441" t="s">
        <v>439</v>
      </c>
      <c r="G441">
        <v>0</v>
      </c>
      <c r="H441">
        <v>0</v>
      </c>
      <c r="I441">
        <v>0</v>
      </c>
      <c r="J441">
        <v>0</v>
      </c>
      <c r="K441">
        <v>0</v>
      </c>
      <c r="L441">
        <v>0</v>
      </c>
      <c r="M441">
        <v>0</v>
      </c>
      <c r="N441">
        <v>0</v>
      </c>
      <c r="O441">
        <v>0</v>
      </c>
      <c r="P441">
        <v>0</v>
      </c>
      <c r="Q441">
        <v>0</v>
      </c>
      <c r="R441">
        <v>0</v>
      </c>
      <c r="S441">
        <v>531.66</v>
      </c>
      <c r="T441">
        <v>0</v>
      </c>
      <c r="U441">
        <v>0</v>
      </c>
      <c r="V441">
        <v>0</v>
      </c>
      <c r="W441">
        <v>0</v>
      </c>
      <c r="X441">
        <v>0</v>
      </c>
      <c r="Y441">
        <v>0</v>
      </c>
      <c r="Z441">
        <v>0</v>
      </c>
      <c r="AA441">
        <v>0</v>
      </c>
      <c r="AB441">
        <v>0</v>
      </c>
      <c r="AC441">
        <v>0</v>
      </c>
      <c r="AD441">
        <v>0</v>
      </c>
      <c r="AE441">
        <v>0</v>
      </c>
      <c r="AF441">
        <v>0</v>
      </c>
      <c r="AG441">
        <v>0</v>
      </c>
      <c r="AH441">
        <v>0</v>
      </c>
      <c r="AI441">
        <v>0</v>
      </c>
      <c r="AJ441">
        <v>0</v>
      </c>
      <c r="AK441">
        <v>0</v>
      </c>
      <c r="AL441">
        <v>0</v>
      </c>
      <c r="AM441">
        <v>0</v>
      </c>
      <c r="AN441">
        <v>0</v>
      </c>
      <c r="AO441">
        <v>0</v>
      </c>
      <c r="AP441">
        <v>0</v>
      </c>
      <c r="AQ441">
        <v>0</v>
      </c>
      <c r="AR441">
        <v>0</v>
      </c>
      <c r="AS441">
        <v>0</v>
      </c>
      <c r="AT441">
        <v>0</v>
      </c>
      <c r="AU441">
        <v>0</v>
      </c>
      <c r="AV441">
        <v>0</v>
      </c>
    </row>
    <row r="442" spans="1:48" x14ac:dyDescent="0.45">
      <c r="A442" t="s">
        <v>10</v>
      </c>
      <c r="B442">
        <v>1</v>
      </c>
      <c r="C442">
        <v>7114</v>
      </c>
      <c r="D442">
        <v>5</v>
      </c>
      <c r="E442" t="s">
        <v>440</v>
      </c>
      <c r="G442">
        <v>0</v>
      </c>
      <c r="H442">
        <v>0</v>
      </c>
      <c r="I442">
        <v>0</v>
      </c>
      <c r="J442">
        <v>0</v>
      </c>
      <c r="K442">
        <v>0</v>
      </c>
      <c r="L442">
        <v>0</v>
      </c>
      <c r="M442">
        <v>0</v>
      </c>
      <c r="N442">
        <v>0</v>
      </c>
      <c r="O442">
        <v>0</v>
      </c>
      <c r="P442">
        <v>0</v>
      </c>
      <c r="Q442">
        <v>0</v>
      </c>
      <c r="R442">
        <v>0</v>
      </c>
      <c r="S442">
        <v>0</v>
      </c>
      <c r="T442">
        <v>0</v>
      </c>
      <c r="U442">
        <v>0</v>
      </c>
      <c r="V442">
        <v>0</v>
      </c>
      <c r="W442">
        <v>0</v>
      </c>
      <c r="X442">
        <v>0</v>
      </c>
      <c r="Y442">
        <v>0</v>
      </c>
      <c r="Z442">
        <v>86</v>
      </c>
      <c r="AA442">
        <v>2889.7</v>
      </c>
      <c r="AB442">
        <v>0</v>
      </c>
      <c r="AC442">
        <v>0</v>
      </c>
      <c r="AD442">
        <v>86</v>
      </c>
      <c r="AE442">
        <v>0</v>
      </c>
      <c r="AF442">
        <v>86</v>
      </c>
      <c r="AG442">
        <v>0</v>
      </c>
      <c r="AH442">
        <v>0</v>
      </c>
      <c r="AI442">
        <v>0</v>
      </c>
      <c r="AJ442">
        <v>0</v>
      </c>
      <c r="AK442">
        <v>0</v>
      </c>
      <c r="AL442">
        <v>0</v>
      </c>
      <c r="AM442">
        <v>89</v>
      </c>
      <c r="AN442">
        <v>321.93</v>
      </c>
      <c r="AO442">
        <v>0</v>
      </c>
      <c r="AP442">
        <v>0</v>
      </c>
      <c r="AQ442">
        <v>0</v>
      </c>
      <c r="AR442">
        <v>0</v>
      </c>
      <c r="AS442">
        <v>0</v>
      </c>
      <c r="AT442">
        <v>0</v>
      </c>
      <c r="AU442">
        <v>0</v>
      </c>
      <c r="AV442">
        <v>0</v>
      </c>
    </row>
    <row r="443" spans="1:48" x14ac:dyDescent="0.45">
      <c r="A443" t="s">
        <v>10</v>
      </c>
      <c r="B443">
        <v>1</v>
      </c>
      <c r="C443">
        <v>7115</v>
      </c>
      <c r="D443">
        <v>5</v>
      </c>
      <c r="E443" t="s">
        <v>441</v>
      </c>
      <c r="G443">
        <v>0</v>
      </c>
      <c r="H443">
        <v>0</v>
      </c>
      <c r="I443">
        <v>0</v>
      </c>
      <c r="J443">
        <v>0</v>
      </c>
      <c r="K443">
        <v>0</v>
      </c>
      <c r="L443">
        <v>0</v>
      </c>
      <c r="M443">
        <v>0</v>
      </c>
      <c r="N443">
        <v>0</v>
      </c>
      <c r="O443">
        <v>0</v>
      </c>
      <c r="P443">
        <v>0</v>
      </c>
      <c r="Q443">
        <v>0</v>
      </c>
      <c r="R443">
        <v>0</v>
      </c>
      <c r="S443">
        <v>0</v>
      </c>
      <c r="T443">
        <v>0</v>
      </c>
      <c r="U443">
        <v>0</v>
      </c>
      <c r="V443">
        <v>0</v>
      </c>
      <c r="W443">
        <v>0</v>
      </c>
      <c r="X443">
        <v>0</v>
      </c>
      <c r="Y443">
        <v>0</v>
      </c>
      <c r="Z443">
        <v>13.8</v>
      </c>
      <c r="AA443">
        <v>7.14</v>
      </c>
      <c r="AB443">
        <v>0</v>
      </c>
      <c r="AC443">
        <v>36.770000000000003</v>
      </c>
      <c r="AD443">
        <v>315.12</v>
      </c>
      <c r="AE443">
        <v>16.399999999999999</v>
      </c>
      <c r="AF443">
        <v>0</v>
      </c>
      <c r="AG443">
        <v>287.98</v>
      </c>
      <c r="AH443">
        <v>0</v>
      </c>
      <c r="AI443">
        <v>0</v>
      </c>
      <c r="AJ443">
        <v>0</v>
      </c>
      <c r="AK443">
        <v>0</v>
      </c>
      <c r="AL443">
        <v>0</v>
      </c>
      <c r="AM443">
        <v>0</v>
      </c>
      <c r="AN443">
        <v>0</v>
      </c>
      <c r="AO443">
        <v>0</v>
      </c>
      <c r="AP443">
        <v>91</v>
      </c>
      <c r="AQ443">
        <v>0</v>
      </c>
      <c r="AR443">
        <v>0</v>
      </c>
      <c r="AS443">
        <v>0</v>
      </c>
      <c r="AT443">
        <v>0</v>
      </c>
      <c r="AU443">
        <v>0</v>
      </c>
      <c r="AV443">
        <v>0</v>
      </c>
    </row>
    <row r="444" spans="1:48" x14ac:dyDescent="0.45">
      <c r="A444" t="s">
        <v>10</v>
      </c>
      <c r="B444">
        <v>1</v>
      </c>
      <c r="C444">
        <v>7116</v>
      </c>
      <c r="D444">
        <v>5</v>
      </c>
      <c r="E444" t="s">
        <v>442</v>
      </c>
      <c r="G444">
        <v>0</v>
      </c>
      <c r="H444">
        <v>0</v>
      </c>
      <c r="I444">
        <v>0</v>
      </c>
      <c r="J444">
        <v>0</v>
      </c>
      <c r="K444">
        <v>0</v>
      </c>
      <c r="L444">
        <v>0</v>
      </c>
      <c r="M444">
        <v>0</v>
      </c>
      <c r="N444">
        <v>0</v>
      </c>
      <c r="O444">
        <v>0</v>
      </c>
      <c r="P444">
        <v>0</v>
      </c>
      <c r="Q444">
        <v>0</v>
      </c>
      <c r="R444">
        <v>0</v>
      </c>
      <c r="S444">
        <v>0</v>
      </c>
      <c r="T444">
        <v>0</v>
      </c>
      <c r="U444">
        <v>0</v>
      </c>
      <c r="V444">
        <v>0</v>
      </c>
      <c r="W444">
        <v>0</v>
      </c>
      <c r="X444">
        <v>0</v>
      </c>
      <c r="Y444">
        <v>0</v>
      </c>
      <c r="Z444">
        <v>0</v>
      </c>
      <c r="AA444">
        <v>0</v>
      </c>
      <c r="AB444">
        <v>0</v>
      </c>
      <c r="AC444">
        <v>0</v>
      </c>
      <c r="AD444">
        <v>965.79</v>
      </c>
      <c r="AE444">
        <v>0</v>
      </c>
      <c r="AF444">
        <v>0</v>
      </c>
      <c r="AG444">
        <v>0</v>
      </c>
      <c r="AH444">
        <v>0</v>
      </c>
      <c r="AI444">
        <v>0</v>
      </c>
      <c r="AJ444">
        <v>0</v>
      </c>
      <c r="AK444">
        <v>0</v>
      </c>
      <c r="AL444">
        <v>0</v>
      </c>
      <c r="AM444">
        <v>33</v>
      </c>
      <c r="AN444">
        <v>0</v>
      </c>
      <c r="AO444">
        <v>413.59</v>
      </c>
      <c r="AP444">
        <v>0</v>
      </c>
      <c r="AQ444">
        <v>0</v>
      </c>
      <c r="AR444">
        <v>0</v>
      </c>
      <c r="AS444">
        <v>0</v>
      </c>
      <c r="AT444">
        <v>0</v>
      </c>
      <c r="AU444">
        <v>0</v>
      </c>
      <c r="AV444">
        <v>0</v>
      </c>
    </row>
    <row r="445" spans="1:48" x14ac:dyDescent="0.45">
      <c r="A445" t="s">
        <v>10</v>
      </c>
      <c r="B445">
        <v>1</v>
      </c>
      <c r="C445">
        <v>7117</v>
      </c>
      <c r="D445">
        <v>5</v>
      </c>
      <c r="E445" t="s">
        <v>443</v>
      </c>
      <c r="G445">
        <v>0</v>
      </c>
      <c r="H445">
        <v>0</v>
      </c>
      <c r="I445">
        <v>0</v>
      </c>
      <c r="J445">
        <v>0</v>
      </c>
      <c r="K445">
        <v>0</v>
      </c>
      <c r="L445">
        <v>0</v>
      </c>
      <c r="M445">
        <v>0</v>
      </c>
      <c r="N445">
        <v>0</v>
      </c>
      <c r="O445">
        <v>0</v>
      </c>
      <c r="P445">
        <v>0</v>
      </c>
      <c r="Q445">
        <v>0</v>
      </c>
      <c r="R445">
        <v>0</v>
      </c>
      <c r="S445">
        <v>0</v>
      </c>
      <c r="T445">
        <v>0</v>
      </c>
      <c r="U445">
        <v>0</v>
      </c>
      <c r="V445">
        <v>0</v>
      </c>
      <c r="W445">
        <v>0</v>
      </c>
      <c r="X445">
        <v>0</v>
      </c>
      <c r="Y445">
        <v>0</v>
      </c>
      <c r="Z445">
        <v>0</v>
      </c>
      <c r="AA445">
        <v>0</v>
      </c>
      <c r="AB445">
        <v>219.38</v>
      </c>
      <c r="AC445">
        <v>0</v>
      </c>
      <c r="AD445">
        <v>0</v>
      </c>
      <c r="AE445">
        <v>0</v>
      </c>
      <c r="AF445">
        <v>-2560</v>
      </c>
      <c r="AG445">
        <v>1910.04</v>
      </c>
      <c r="AH445">
        <v>0</v>
      </c>
      <c r="AI445">
        <v>0</v>
      </c>
      <c r="AJ445">
        <v>0</v>
      </c>
      <c r="AK445">
        <v>0</v>
      </c>
      <c r="AL445">
        <v>0</v>
      </c>
      <c r="AM445">
        <v>198.37</v>
      </c>
      <c r="AN445">
        <v>4744.41</v>
      </c>
      <c r="AO445">
        <v>3070.38</v>
      </c>
      <c r="AP445">
        <v>315</v>
      </c>
      <c r="AQ445">
        <v>0</v>
      </c>
      <c r="AR445">
        <v>0</v>
      </c>
      <c r="AS445">
        <v>0</v>
      </c>
      <c r="AT445">
        <v>0</v>
      </c>
      <c r="AU445">
        <v>0</v>
      </c>
      <c r="AV445">
        <v>0</v>
      </c>
    </row>
    <row r="446" spans="1:48" x14ac:dyDescent="0.45">
      <c r="A446" t="s">
        <v>10</v>
      </c>
      <c r="B446">
        <v>1</v>
      </c>
      <c r="C446">
        <v>7118</v>
      </c>
      <c r="D446">
        <v>5</v>
      </c>
      <c r="E446" t="s">
        <v>444</v>
      </c>
      <c r="G446">
        <v>0</v>
      </c>
      <c r="H446">
        <v>0</v>
      </c>
      <c r="I446">
        <v>0</v>
      </c>
      <c r="J446">
        <v>0</v>
      </c>
      <c r="K446">
        <v>0</v>
      </c>
      <c r="L446">
        <v>0</v>
      </c>
      <c r="M446">
        <v>0</v>
      </c>
      <c r="N446">
        <v>0</v>
      </c>
      <c r="O446">
        <v>0</v>
      </c>
      <c r="P446">
        <v>0</v>
      </c>
      <c r="Q446">
        <v>0</v>
      </c>
      <c r="R446">
        <v>0</v>
      </c>
      <c r="S446">
        <v>0</v>
      </c>
      <c r="T446">
        <v>0</v>
      </c>
      <c r="U446">
        <v>0</v>
      </c>
      <c r="V446">
        <v>0</v>
      </c>
      <c r="W446">
        <v>0</v>
      </c>
      <c r="X446">
        <v>0</v>
      </c>
      <c r="Y446">
        <v>0</v>
      </c>
      <c r="Z446">
        <v>0</v>
      </c>
      <c r="AA446">
        <v>0</v>
      </c>
      <c r="AB446">
        <v>0</v>
      </c>
      <c r="AC446">
        <v>327.68</v>
      </c>
      <c r="AD446">
        <v>0</v>
      </c>
      <c r="AE446">
        <v>0</v>
      </c>
      <c r="AF446">
        <v>0</v>
      </c>
      <c r="AG446">
        <v>0</v>
      </c>
      <c r="AH446">
        <v>0</v>
      </c>
      <c r="AI446">
        <v>0</v>
      </c>
      <c r="AJ446">
        <v>0</v>
      </c>
      <c r="AK446">
        <v>0</v>
      </c>
      <c r="AL446">
        <v>0</v>
      </c>
      <c r="AM446">
        <v>0</v>
      </c>
      <c r="AN446">
        <v>0</v>
      </c>
      <c r="AO446">
        <v>0</v>
      </c>
      <c r="AP446">
        <v>0</v>
      </c>
      <c r="AQ446">
        <v>0</v>
      </c>
      <c r="AR446">
        <v>0</v>
      </c>
      <c r="AS446">
        <v>0</v>
      </c>
      <c r="AT446">
        <v>0</v>
      </c>
      <c r="AU446">
        <v>0</v>
      </c>
      <c r="AV446">
        <v>0</v>
      </c>
    </row>
    <row r="447" spans="1:48" x14ac:dyDescent="0.45">
      <c r="A447" t="s">
        <v>10</v>
      </c>
      <c r="B447">
        <v>1</v>
      </c>
      <c r="C447">
        <v>7119</v>
      </c>
      <c r="D447">
        <v>5</v>
      </c>
      <c r="E447" t="s">
        <v>445</v>
      </c>
      <c r="G447">
        <v>0</v>
      </c>
      <c r="H447">
        <v>0</v>
      </c>
      <c r="I447">
        <v>0</v>
      </c>
      <c r="J447">
        <v>0</v>
      </c>
      <c r="K447">
        <v>0</v>
      </c>
      <c r="L447">
        <v>0</v>
      </c>
      <c r="M447">
        <v>0</v>
      </c>
      <c r="N447">
        <v>0</v>
      </c>
      <c r="O447">
        <v>0</v>
      </c>
      <c r="P447">
        <v>0</v>
      </c>
      <c r="Q447">
        <v>0</v>
      </c>
      <c r="R447">
        <v>0</v>
      </c>
      <c r="S447">
        <v>0</v>
      </c>
      <c r="T447">
        <v>0</v>
      </c>
      <c r="U447">
        <v>0</v>
      </c>
      <c r="V447">
        <v>0</v>
      </c>
      <c r="W447">
        <v>0</v>
      </c>
      <c r="X447">
        <v>0</v>
      </c>
      <c r="Y447">
        <v>0</v>
      </c>
      <c r="Z447">
        <v>0</v>
      </c>
      <c r="AA447">
        <v>0</v>
      </c>
      <c r="AB447">
        <v>0</v>
      </c>
      <c r="AC447">
        <v>325.8</v>
      </c>
      <c r="AD447">
        <v>474.28</v>
      </c>
      <c r="AE447">
        <v>0</v>
      </c>
      <c r="AF447">
        <v>0</v>
      </c>
      <c r="AG447">
        <v>0</v>
      </c>
      <c r="AH447">
        <v>0</v>
      </c>
      <c r="AI447">
        <v>0</v>
      </c>
      <c r="AJ447">
        <v>0</v>
      </c>
      <c r="AK447">
        <v>0</v>
      </c>
      <c r="AL447">
        <v>0</v>
      </c>
      <c r="AM447">
        <v>0</v>
      </c>
      <c r="AN447">
        <v>0</v>
      </c>
      <c r="AO447">
        <v>0</v>
      </c>
      <c r="AP447">
        <v>0</v>
      </c>
      <c r="AQ447">
        <v>0</v>
      </c>
      <c r="AR447">
        <v>0</v>
      </c>
      <c r="AS447">
        <v>0</v>
      </c>
      <c r="AT447">
        <v>0</v>
      </c>
      <c r="AU447">
        <v>0</v>
      </c>
      <c r="AV447">
        <v>0</v>
      </c>
    </row>
    <row r="448" spans="1:48" x14ac:dyDescent="0.45">
      <c r="A448" t="s">
        <v>10</v>
      </c>
      <c r="B448">
        <v>1</v>
      </c>
      <c r="C448">
        <v>7120</v>
      </c>
      <c r="D448">
        <v>5</v>
      </c>
      <c r="E448" t="s">
        <v>446</v>
      </c>
      <c r="G448">
        <v>0</v>
      </c>
      <c r="H448">
        <v>0</v>
      </c>
      <c r="I448">
        <v>0</v>
      </c>
      <c r="J448">
        <v>0</v>
      </c>
      <c r="K448">
        <v>0</v>
      </c>
      <c r="L448">
        <v>0</v>
      </c>
      <c r="M448">
        <v>0</v>
      </c>
      <c r="N448">
        <v>0</v>
      </c>
      <c r="O448">
        <v>0</v>
      </c>
      <c r="P448">
        <v>0</v>
      </c>
      <c r="Q448">
        <v>0</v>
      </c>
      <c r="R448">
        <v>0</v>
      </c>
      <c r="S448">
        <v>0</v>
      </c>
      <c r="T448">
        <v>0</v>
      </c>
      <c r="U448">
        <v>0</v>
      </c>
      <c r="V448">
        <v>0</v>
      </c>
      <c r="W448">
        <v>0</v>
      </c>
      <c r="X448">
        <v>0</v>
      </c>
      <c r="Y448">
        <v>0</v>
      </c>
      <c r="Z448">
        <v>0</v>
      </c>
      <c r="AA448">
        <v>0</v>
      </c>
      <c r="AB448">
        <v>0</v>
      </c>
      <c r="AC448">
        <v>0</v>
      </c>
      <c r="AD448">
        <v>0</v>
      </c>
      <c r="AE448">
        <v>0</v>
      </c>
      <c r="AF448">
        <v>240</v>
      </c>
      <c r="AG448">
        <v>228.23</v>
      </c>
      <c r="AH448">
        <v>0</v>
      </c>
      <c r="AI448">
        <v>0</v>
      </c>
      <c r="AJ448">
        <v>0</v>
      </c>
      <c r="AK448">
        <v>0</v>
      </c>
      <c r="AL448">
        <v>0</v>
      </c>
      <c r="AM448">
        <v>0</v>
      </c>
      <c r="AN448">
        <v>0</v>
      </c>
      <c r="AO448">
        <v>0</v>
      </c>
      <c r="AP448">
        <v>0</v>
      </c>
      <c r="AQ448">
        <v>0</v>
      </c>
      <c r="AR448">
        <v>0</v>
      </c>
      <c r="AS448">
        <v>0</v>
      </c>
      <c r="AT448">
        <v>0</v>
      </c>
      <c r="AU448">
        <v>0</v>
      </c>
      <c r="AV448">
        <v>0</v>
      </c>
    </row>
    <row r="449" spans="1:48" x14ac:dyDescent="0.45">
      <c r="A449" t="s">
        <v>10</v>
      </c>
      <c r="B449">
        <v>1</v>
      </c>
      <c r="C449">
        <v>7121</v>
      </c>
      <c r="D449">
        <v>5</v>
      </c>
      <c r="E449" t="s">
        <v>447</v>
      </c>
      <c r="G449">
        <v>0</v>
      </c>
      <c r="H449">
        <v>0</v>
      </c>
      <c r="I449">
        <v>0</v>
      </c>
      <c r="J449">
        <v>0</v>
      </c>
      <c r="K449">
        <v>0</v>
      </c>
      <c r="L449">
        <v>0</v>
      </c>
      <c r="M449">
        <v>0</v>
      </c>
      <c r="N449">
        <v>0</v>
      </c>
      <c r="O449">
        <v>0</v>
      </c>
      <c r="P449">
        <v>0</v>
      </c>
      <c r="Q449">
        <v>0</v>
      </c>
      <c r="R449">
        <v>0</v>
      </c>
      <c r="S449">
        <v>0</v>
      </c>
      <c r="T449">
        <v>0</v>
      </c>
      <c r="U449">
        <v>0</v>
      </c>
      <c r="V449">
        <v>0</v>
      </c>
      <c r="W449">
        <v>0</v>
      </c>
      <c r="X449">
        <v>0</v>
      </c>
      <c r="Y449">
        <v>0</v>
      </c>
      <c r="Z449">
        <v>0</v>
      </c>
      <c r="AA449">
        <v>0</v>
      </c>
      <c r="AB449">
        <v>0</v>
      </c>
      <c r="AC449">
        <v>0</v>
      </c>
      <c r="AD449">
        <v>0</v>
      </c>
      <c r="AE449">
        <v>0</v>
      </c>
      <c r="AF449">
        <v>1948.83</v>
      </c>
      <c r="AG449">
        <v>0</v>
      </c>
      <c r="AH449">
        <v>0</v>
      </c>
      <c r="AI449">
        <v>0</v>
      </c>
      <c r="AJ449">
        <v>0</v>
      </c>
      <c r="AK449">
        <v>0</v>
      </c>
      <c r="AL449">
        <v>-1948.83</v>
      </c>
      <c r="AM449">
        <v>0</v>
      </c>
      <c r="AN449">
        <v>0</v>
      </c>
      <c r="AO449">
        <v>0</v>
      </c>
      <c r="AP449">
        <v>1609.65</v>
      </c>
      <c r="AQ449">
        <v>0</v>
      </c>
      <c r="AR449">
        <v>0</v>
      </c>
      <c r="AS449">
        <v>0</v>
      </c>
      <c r="AT449">
        <v>0</v>
      </c>
      <c r="AU449">
        <v>0</v>
      </c>
      <c r="AV449">
        <v>0</v>
      </c>
    </row>
    <row r="450" spans="1:48" x14ac:dyDescent="0.45">
      <c r="A450" t="s">
        <v>10</v>
      </c>
      <c r="B450">
        <v>1</v>
      </c>
      <c r="C450">
        <v>7122</v>
      </c>
      <c r="D450">
        <v>5</v>
      </c>
      <c r="E450" t="s">
        <v>448</v>
      </c>
      <c r="G450">
        <v>0</v>
      </c>
      <c r="H450">
        <v>0</v>
      </c>
      <c r="I450">
        <v>0</v>
      </c>
      <c r="J450">
        <v>0</v>
      </c>
      <c r="K450">
        <v>0</v>
      </c>
      <c r="L450">
        <v>0</v>
      </c>
      <c r="M450">
        <v>0</v>
      </c>
      <c r="N450">
        <v>0</v>
      </c>
      <c r="O450">
        <v>0</v>
      </c>
      <c r="P450">
        <v>0</v>
      </c>
      <c r="Q450">
        <v>0</v>
      </c>
      <c r="R450">
        <v>0</v>
      </c>
      <c r="S450">
        <v>0</v>
      </c>
      <c r="T450">
        <v>0</v>
      </c>
      <c r="U450">
        <v>0</v>
      </c>
      <c r="V450">
        <v>0</v>
      </c>
      <c r="W450">
        <v>0</v>
      </c>
      <c r="X450">
        <v>0</v>
      </c>
      <c r="Y450">
        <v>0</v>
      </c>
      <c r="Z450">
        <v>0</v>
      </c>
      <c r="AA450">
        <v>0</v>
      </c>
      <c r="AB450">
        <v>0</v>
      </c>
      <c r="AC450">
        <v>0</v>
      </c>
      <c r="AD450">
        <v>0</v>
      </c>
      <c r="AE450">
        <v>0</v>
      </c>
      <c r="AF450">
        <v>0</v>
      </c>
      <c r="AG450">
        <v>575</v>
      </c>
      <c r="AH450">
        <v>0</v>
      </c>
      <c r="AI450">
        <v>0</v>
      </c>
      <c r="AJ450">
        <v>0</v>
      </c>
      <c r="AK450">
        <v>0</v>
      </c>
      <c r="AL450">
        <v>0</v>
      </c>
      <c r="AM450">
        <v>0</v>
      </c>
      <c r="AN450">
        <v>0</v>
      </c>
      <c r="AO450">
        <v>0</v>
      </c>
      <c r="AP450">
        <v>0</v>
      </c>
      <c r="AQ450">
        <v>0</v>
      </c>
      <c r="AR450">
        <v>0</v>
      </c>
      <c r="AS450">
        <v>0</v>
      </c>
      <c r="AT450">
        <v>0</v>
      </c>
      <c r="AU450">
        <v>0</v>
      </c>
      <c r="AV450">
        <v>0</v>
      </c>
    </row>
    <row r="451" spans="1:48" x14ac:dyDescent="0.45">
      <c r="A451" t="s">
        <v>10</v>
      </c>
      <c r="B451">
        <v>1</v>
      </c>
      <c r="C451">
        <v>7123</v>
      </c>
      <c r="D451">
        <v>5</v>
      </c>
      <c r="E451" t="s">
        <v>449</v>
      </c>
      <c r="G451">
        <v>0</v>
      </c>
      <c r="H451">
        <v>0</v>
      </c>
      <c r="I451">
        <v>0</v>
      </c>
      <c r="J451">
        <v>0</v>
      </c>
      <c r="K451">
        <v>0</v>
      </c>
      <c r="L451">
        <v>0</v>
      </c>
      <c r="M451">
        <v>0</v>
      </c>
      <c r="N451">
        <v>0</v>
      </c>
      <c r="O451">
        <v>0</v>
      </c>
      <c r="P451">
        <v>0</v>
      </c>
      <c r="Q451">
        <v>0</v>
      </c>
      <c r="R451">
        <v>0</v>
      </c>
      <c r="S451">
        <v>0</v>
      </c>
      <c r="T451">
        <v>0</v>
      </c>
      <c r="U451">
        <v>0</v>
      </c>
      <c r="V451">
        <v>0</v>
      </c>
      <c r="W451">
        <v>0</v>
      </c>
      <c r="X451">
        <v>0</v>
      </c>
      <c r="Y451">
        <v>0</v>
      </c>
      <c r="Z451">
        <v>0</v>
      </c>
      <c r="AA451">
        <v>0</v>
      </c>
      <c r="AB451">
        <v>0</v>
      </c>
      <c r="AC451">
        <v>0</v>
      </c>
      <c r="AD451">
        <v>0</v>
      </c>
      <c r="AE451">
        <v>0</v>
      </c>
      <c r="AF451">
        <v>0</v>
      </c>
      <c r="AG451">
        <v>401.64</v>
      </c>
      <c r="AH451">
        <v>0</v>
      </c>
      <c r="AI451">
        <v>0</v>
      </c>
      <c r="AJ451">
        <v>0</v>
      </c>
      <c r="AK451">
        <v>0</v>
      </c>
      <c r="AL451">
        <v>0</v>
      </c>
      <c r="AM451">
        <v>243.23</v>
      </c>
      <c r="AN451">
        <v>0</v>
      </c>
      <c r="AO451">
        <v>502.91</v>
      </c>
      <c r="AP451">
        <v>198.31</v>
      </c>
      <c r="AQ451">
        <v>0</v>
      </c>
      <c r="AR451">
        <v>0</v>
      </c>
      <c r="AS451">
        <v>0</v>
      </c>
      <c r="AT451">
        <v>0</v>
      </c>
      <c r="AU451">
        <v>0</v>
      </c>
      <c r="AV451">
        <v>0</v>
      </c>
    </row>
    <row r="452" spans="1:48" x14ac:dyDescent="0.45">
      <c r="A452" t="s">
        <v>10</v>
      </c>
      <c r="B452">
        <v>1</v>
      </c>
      <c r="C452">
        <v>7124</v>
      </c>
      <c r="D452">
        <v>5</v>
      </c>
      <c r="E452" t="s">
        <v>450</v>
      </c>
      <c r="G452">
        <v>0</v>
      </c>
      <c r="H452">
        <v>0</v>
      </c>
      <c r="I452">
        <v>0</v>
      </c>
      <c r="J452">
        <v>0</v>
      </c>
      <c r="K452">
        <v>0</v>
      </c>
      <c r="L452">
        <v>0</v>
      </c>
      <c r="M452">
        <v>0</v>
      </c>
      <c r="N452">
        <v>0</v>
      </c>
      <c r="O452">
        <v>0</v>
      </c>
      <c r="P452">
        <v>0</v>
      </c>
      <c r="Q452">
        <v>0</v>
      </c>
      <c r="R452">
        <v>0</v>
      </c>
      <c r="S452">
        <v>0</v>
      </c>
      <c r="T452">
        <v>0</v>
      </c>
      <c r="U452">
        <v>0</v>
      </c>
      <c r="V452">
        <v>0</v>
      </c>
      <c r="W452">
        <v>0</v>
      </c>
      <c r="X452">
        <v>0</v>
      </c>
      <c r="Y452">
        <v>0</v>
      </c>
      <c r="Z452">
        <v>0</v>
      </c>
      <c r="AA452">
        <v>0</v>
      </c>
      <c r="AB452">
        <v>0</v>
      </c>
      <c r="AC452">
        <v>0</v>
      </c>
      <c r="AD452">
        <v>0</v>
      </c>
      <c r="AE452">
        <v>0</v>
      </c>
      <c r="AF452">
        <v>0</v>
      </c>
      <c r="AG452">
        <v>179.44</v>
      </c>
      <c r="AH452">
        <v>0</v>
      </c>
      <c r="AI452">
        <v>0</v>
      </c>
      <c r="AJ452">
        <v>0</v>
      </c>
      <c r="AK452">
        <v>0</v>
      </c>
      <c r="AL452">
        <v>0</v>
      </c>
      <c r="AM452">
        <v>0</v>
      </c>
      <c r="AN452">
        <v>0</v>
      </c>
      <c r="AO452">
        <v>0</v>
      </c>
      <c r="AP452">
        <v>0</v>
      </c>
      <c r="AQ452">
        <v>0</v>
      </c>
      <c r="AR452">
        <v>0</v>
      </c>
      <c r="AS452">
        <v>0</v>
      </c>
      <c r="AT452">
        <v>0</v>
      </c>
      <c r="AU452">
        <v>0</v>
      </c>
      <c r="AV452">
        <v>0</v>
      </c>
    </row>
    <row r="453" spans="1:48" x14ac:dyDescent="0.45">
      <c r="A453" t="s">
        <v>10</v>
      </c>
      <c r="B453">
        <v>1</v>
      </c>
      <c r="C453">
        <v>7125</v>
      </c>
      <c r="D453">
        <v>5</v>
      </c>
      <c r="E453" t="s">
        <v>451</v>
      </c>
      <c r="G453">
        <v>0</v>
      </c>
      <c r="H453">
        <v>0</v>
      </c>
      <c r="I453">
        <v>0</v>
      </c>
      <c r="J453">
        <v>0</v>
      </c>
      <c r="K453">
        <v>0</v>
      </c>
      <c r="L453">
        <v>0</v>
      </c>
      <c r="M453">
        <v>0</v>
      </c>
      <c r="N453">
        <v>0</v>
      </c>
      <c r="O453">
        <v>0</v>
      </c>
      <c r="P453">
        <v>0</v>
      </c>
      <c r="Q453">
        <v>0</v>
      </c>
      <c r="R453">
        <v>0</v>
      </c>
      <c r="S453">
        <v>0</v>
      </c>
      <c r="T453">
        <v>0</v>
      </c>
      <c r="U453">
        <v>0</v>
      </c>
      <c r="V453">
        <v>0</v>
      </c>
      <c r="W453">
        <v>0</v>
      </c>
      <c r="X453">
        <v>0</v>
      </c>
      <c r="Y453">
        <v>0</v>
      </c>
      <c r="Z453">
        <v>0</v>
      </c>
      <c r="AA453">
        <v>0</v>
      </c>
      <c r="AB453">
        <v>0</v>
      </c>
      <c r="AC453">
        <v>0</v>
      </c>
      <c r="AD453">
        <v>0</v>
      </c>
      <c r="AE453">
        <v>0</v>
      </c>
      <c r="AF453">
        <v>0</v>
      </c>
      <c r="AG453">
        <v>557.80999999999995</v>
      </c>
      <c r="AH453">
        <v>0</v>
      </c>
      <c r="AI453">
        <v>0</v>
      </c>
      <c r="AJ453">
        <v>0</v>
      </c>
      <c r="AK453">
        <v>0</v>
      </c>
      <c r="AL453">
        <v>0</v>
      </c>
      <c r="AM453">
        <v>0</v>
      </c>
      <c r="AN453">
        <v>0</v>
      </c>
      <c r="AO453">
        <v>645.34</v>
      </c>
      <c r="AP453">
        <v>0</v>
      </c>
      <c r="AQ453">
        <v>0</v>
      </c>
      <c r="AR453">
        <v>0</v>
      </c>
      <c r="AS453">
        <v>0</v>
      </c>
      <c r="AT453">
        <v>0</v>
      </c>
      <c r="AU453">
        <v>0</v>
      </c>
      <c r="AV453">
        <v>0</v>
      </c>
    </row>
    <row r="454" spans="1:48" x14ac:dyDescent="0.45">
      <c r="A454" t="s">
        <v>10</v>
      </c>
      <c r="B454">
        <v>1</v>
      </c>
      <c r="C454">
        <v>7126</v>
      </c>
      <c r="D454">
        <v>5</v>
      </c>
      <c r="E454" t="s">
        <v>452</v>
      </c>
      <c r="G454">
        <v>0</v>
      </c>
      <c r="H454">
        <v>0</v>
      </c>
      <c r="I454">
        <v>0</v>
      </c>
      <c r="J454">
        <v>0</v>
      </c>
      <c r="K454">
        <v>0</v>
      </c>
      <c r="L454">
        <v>0</v>
      </c>
      <c r="M454">
        <v>0</v>
      </c>
      <c r="N454">
        <v>0</v>
      </c>
      <c r="O454">
        <v>0</v>
      </c>
      <c r="P454">
        <v>0</v>
      </c>
      <c r="Q454">
        <v>0</v>
      </c>
      <c r="R454">
        <v>0</v>
      </c>
      <c r="S454">
        <v>0</v>
      </c>
      <c r="T454">
        <v>0</v>
      </c>
      <c r="U454">
        <v>0</v>
      </c>
      <c r="V454">
        <v>0</v>
      </c>
      <c r="W454">
        <v>0</v>
      </c>
      <c r="X454">
        <v>0</v>
      </c>
      <c r="Y454">
        <v>0</v>
      </c>
      <c r="Z454">
        <v>0</v>
      </c>
      <c r="AA454">
        <v>0</v>
      </c>
      <c r="AB454">
        <v>0</v>
      </c>
      <c r="AC454">
        <v>0</v>
      </c>
      <c r="AD454">
        <v>0</v>
      </c>
      <c r="AE454">
        <v>0</v>
      </c>
      <c r="AF454">
        <v>0</v>
      </c>
      <c r="AG454">
        <v>0</v>
      </c>
      <c r="AH454">
        <v>0</v>
      </c>
      <c r="AI454">
        <v>0</v>
      </c>
      <c r="AJ454">
        <v>0</v>
      </c>
      <c r="AK454">
        <v>0</v>
      </c>
      <c r="AL454">
        <v>0</v>
      </c>
      <c r="AM454">
        <v>1591.27</v>
      </c>
      <c r="AN454">
        <v>458.98</v>
      </c>
      <c r="AO454">
        <v>0</v>
      </c>
      <c r="AP454">
        <v>0</v>
      </c>
      <c r="AQ454">
        <v>0</v>
      </c>
      <c r="AR454">
        <v>0</v>
      </c>
      <c r="AS454">
        <v>0</v>
      </c>
      <c r="AT454">
        <v>0</v>
      </c>
      <c r="AU454">
        <v>0</v>
      </c>
      <c r="AV454">
        <v>0</v>
      </c>
    </row>
    <row r="455" spans="1:48" x14ac:dyDescent="0.45">
      <c r="A455" t="s">
        <v>10</v>
      </c>
      <c r="B455">
        <v>1</v>
      </c>
      <c r="C455">
        <v>7127</v>
      </c>
      <c r="D455">
        <v>5</v>
      </c>
      <c r="E455" t="s">
        <v>453</v>
      </c>
      <c r="G455">
        <v>0</v>
      </c>
      <c r="H455">
        <v>0</v>
      </c>
      <c r="I455">
        <v>0</v>
      </c>
      <c r="J455">
        <v>0</v>
      </c>
      <c r="K455">
        <v>0</v>
      </c>
      <c r="L455">
        <v>0</v>
      </c>
      <c r="M455">
        <v>0</v>
      </c>
      <c r="N455">
        <v>0</v>
      </c>
      <c r="O455">
        <v>0</v>
      </c>
      <c r="P455">
        <v>0</v>
      </c>
      <c r="Q455">
        <v>0</v>
      </c>
      <c r="R455">
        <v>0</v>
      </c>
      <c r="S455">
        <v>0</v>
      </c>
      <c r="T455">
        <v>0</v>
      </c>
      <c r="U455">
        <v>0</v>
      </c>
      <c r="V455">
        <v>0</v>
      </c>
      <c r="W455">
        <v>0</v>
      </c>
      <c r="X455">
        <v>0</v>
      </c>
      <c r="Y455">
        <v>0</v>
      </c>
      <c r="Z455">
        <v>0</v>
      </c>
      <c r="AA455">
        <v>0</v>
      </c>
      <c r="AB455">
        <v>0</v>
      </c>
      <c r="AC455">
        <v>0</v>
      </c>
      <c r="AD455">
        <v>0</v>
      </c>
      <c r="AE455">
        <v>0</v>
      </c>
      <c r="AF455">
        <v>0</v>
      </c>
      <c r="AG455">
        <v>0</v>
      </c>
      <c r="AH455">
        <v>0</v>
      </c>
      <c r="AI455">
        <v>0</v>
      </c>
      <c r="AJ455">
        <v>0</v>
      </c>
      <c r="AK455">
        <v>0</v>
      </c>
      <c r="AL455">
        <v>0</v>
      </c>
      <c r="AM455">
        <v>0</v>
      </c>
      <c r="AN455">
        <v>0</v>
      </c>
      <c r="AO455">
        <v>0</v>
      </c>
      <c r="AP455">
        <v>0</v>
      </c>
      <c r="AQ455">
        <v>0</v>
      </c>
      <c r="AR455">
        <v>0</v>
      </c>
      <c r="AS455">
        <v>0</v>
      </c>
      <c r="AT455">
        <v>0</v>
      </c>
      <c r="AU455">
        <v>0</v>
      </c>
      <c r="AV455">
        <v>0</v>
      </c>
    </row>
    <row r="456" spans="1:48" x14ac:dyDescent="0.45">
      <c r="A456" t="s">
        <v>10</v>
      </c>
      <c r="B456">
        <v>1</v>
      </c>
      <c r="C456">
        <v>7128</v>
      </c>
      <c r="D456">
        <v>5</v>
      </c>
      <c r="E456" t="s">
        <v>454</v>
      </c>
      <c r="G456">
        <v>0</v>
      </c>
      <c r="H456">
        <v>0</v>
      </c>
      <c r="I456">
        <v>0</v>
      </c>
      <c r="J456">
        <v>0</v>
      </c>
      <c r="K456">
        <v>0</v>
      </c>
      <c r="L456">
        <v>0</v>
      </c>
      <c r="M456">
        <v>0</v>
      </c>
      <c r="N456">
        <v>0</v>
      </c>
      <c r="O456">
        <v>0</v>
      </c>
      <c r="P456">
        <v>0</v>
      </c>
      <c r="Q456">
        <v>0</v>
      </c>
      <c r="R456">
        <v>0</v>
      </c>
      <c r="S456">
        <v>0</v>
      </c>
      <c r="T456">
        <v>0</v>
      </c>
      <c r="U456">
        <v>0</v>
      </c>
      <c r="V456">
        <v>0</v>
      </c>
      <c r="W456">
        <v>0</v>
      </c>
      <c r="X456">
        <v>0</v>
      </c>
      <c r="Y456">
        <v>0</v>
      </c>
      <c r="Z456">
        <v>0</v>
      </c>
      <c r="AA456">
        <v>0</v>
      </c>
      <c r="AB456">
        <v>0</v>
      </c>
      <c r="AC456">
        <v>0</v>
      </c>
      <c r="AD456">
        <v>0</v>
      </c>
      <c r="AE456">
        <v>0</v>
      </c>
      <c r="AF456">
        <v>0</v>
      </c>
      <c r="AG456">
        <v>0</v>
      </c>
      <c r="AH456">
        <v>0</v>
      </c>
      <c r="AI456">
        <v>0</v>
      </c>
      <c r="AJ456">
        <v>0</v>
      </c>
      <c r="AK456">
        <v>0</v>
      </c>
      <c r="AL456">
        <v>0</v>
      </c>
      <c r="AM456">
        <v>0</v>
      </c>
      <c r="AN456">
        <v>0</v>
      </c>
      <c r="AO456">
        <v>0</v>
      </c>
      <c r="AP456">
        <v>0</v>
      </c>
      <c r="AQ456">
        <v>0</v>
      </c>
      <c r="AR456">
        <v>0</v>
      </c>
      <c r="AS456">
        <v>0</v>
      </c>
      <c r="AT456">
        <v>0</v>
      </c>
      <c r="AU456">
        <v>0</v>
      </c>
      <c r="AV456">
        <v>0</v>
      </c>
    </row>
    <row r="457" spans="1:48" x14ac:dyDescent="0.45">
      <c r="A457" t="s">
        <v>10</v>
      </c>
      <c r="B457">
        <v>1</v>
      </c>
      <c r="C457">
        <v>7129</v>
      </c>
      <c r="D457">
        <v>5</v>
      </c>
      <c r="E457" t="s">
        <v>455</v>
      </c>
      <c r="G457">
        <v>0</v>
      </c>
      <c r="H457">
        <v>0</v>
      </c>
      <c r="I457">
        <v>0</v>
      </c>
      <c r="J457">
        <v>0</v>
      </c>
      <c r="K457">
        <v>0</v>
      </c>
      <c r="L457">
        <v>0</v>
      </c>
      <c r="M457">
        <v>0</v>
      </c>
      <c r="N457">
        <v>0</v>
      </c>
      <c r="O457">
        <v>0</v>
      </c>
      <c r="P457">
        <v>0</v>
      </c>
      <c r="Q457">
        <v>0</v>
      </c>
      <c r="R457">
        <v>0</v>
      </c>
      <c r="S457">
        <v>0</v>
      </c>
      <c r="T457">
        <v>0</v>
      </c>
      <c r="U457">
        <v>0</v>
      </c>
      <c r="V457">
        <v>0</v>
      </c>
      <c r="W457">
        <v>0</v>
      </c>
      <c r="X457">
        <v>0</v>
      </c>
      <c r="Y457">
        <v>0</v>
      </c>
      <c r="Z457">
        <v>0</v>
      </c>
      <c r="AA457">
        <v>0</v>
      </c>
      <c r="AB457">
        <v>0</v>
      </c>
      <c r="AC457">
        <v>0</v>
      </c>
      <c r="AD457">
        <v>0</v>
      </c>
      <c r="AE457">
        <v>0</v>
      </c>
      <c r="AF457">
        <v>0</v>
      </c>
      <c r="AG457">
        <v>0</v>
      </c>
      <c r="AH457">
        <v>0</v>
      </c>
      <c r="AI457">
        <v>0</v>
      </c>
      <c r="AJ457">
        <v>0</v>
      </c>
      <c r="AK457">
        <v>0</v>
      </c>
      <c r="AL457">
        <v>0</v>
      </c>
      <c r="AM457">
        <v>0</v>
      </c>
      <c r="AN457">
        <v>0</v>
      </c>
      <c r="AO457">
        <v>0</v>
      </c>
      <c r="AP457">
        <v>0</v>
      </c>
      <c r="AQ457">
        <v>0</v>
      </c>
      <c r="AR457">
        <v>0</v>
      </c>
      <c r="AS457">
        <v>0</v>
      </c>
      <c r="AT457">
        <v>0</v>
      </c>
      <c r="AU457">
        <v>0</v>
      </c>
      <c r="AV457">
        <v>0</v>
      </c>
    </row>
    <row r="458" spans="1:48" x14ac:dyDescent="0.45">
      <c r="A458" t="s">
        <v>10</v>
      </c>
      <c r="B458">
        <v>1</v>
      </c>
      <c r="C458">
        <v>7200</v>
      </c>
      <c r="D458">
        <v>5</v>
      </c>
      <c r="E458" t="s">
        <v>325</v>
      </c>
      <c r="G458">
        <v>0</v>
      </c>
      <c r="H458">
        <v>0</v>
      </c>
      <c r="I458">
        <v>0</v>
      </c>
      <c r="J458">
        <v>0</v>
      </c>
      <c r="K458">
        <v>0</v>
      </c>
      <c r="L458">
        <v>0</v>
      </c>
      <c r="M458">
        <v>0</v>
      </c>
      <c r="N458">
        <v>0</v>
      </c>
      <c r="O458">
        <v>0</v>
      </c>
      <c r="P458">
        <v>0</v>
      </c>
      <c r="Q458">
        <v>0</v>
      </c>
      <c r="R458">
        <v>0</v>
      </c>
      <c r="S458">
        <v>0</v>
      </c>
      <c r="T458">
        <v>0</v>
      </c>
      <c r="U458">
        <v>0</v>
      </c>
      <c r="V458">
        <v>0</v>
      </c>
      <c r="W458">
        <v>0</v>
      </c>
      <c r="X458">
        <v>0</v>
      </c>
      <c r="Y458">
        <v>0</v>
      </c>
      <c r="Z458">
        <v>0</v>
      </c>
      <c r="AA458">
        <v>0</v>
      </c>
      <c r="AB458">
        <v>0</v>
      </c>
      <c r="AC458">
        <v>0</v>
      </c>
      <c r="AD458">
        <v>0</v>
      </c>
      <c r="AE458">
        <v>0</v>
      </c>
      <c r="AF458">
        <v>0</v>
      </c>
      <c r="AG458">
        <v>0</v>
      </c>
      <c r="AH458">
        <v>0</v>
      </c>
      <c r="AI458">
        <v>0</v>
      </c>
      <c r="AJ458">
        <v>0</v>
      </c>
      <c r="AK458">
        <v>0</v>
      </c>
      <c r="AL458">
        <v>0</v>
      </c>
      <c r="AM458">
        <v>0</v>
      </c>
      <c r="AN458">
        <v>0</v>
      </c>
      <c r="AO458">
        <v>0</v>
      </c>
      <c r="AP458">
        <v>0</v>
      </c>
      <c r="AQ458">
        <v>0</v>
      </c>
      <c r="AR458">
        <v>0</v>
      </c>
      <c r="AS458">
        <v>0</v>
      </c>
      <c r="AT458">
        <v>0</v>
      </c>
      <c r="AU458">
        <v>0</v>
      </c>
      <c r="AV458">
        <v>0</v>
      </c>
    </row>
    <row r="459" spans="1:48" x14ac:dyDescent="0.45">
      <c r="A459" t="s">
        <v>10</v>
      </c>
      <c r="B459">
        <v>1</v>
      </c>
      <c r="C459">
        <v>7300</v>
      </c>
      <c r="D459">
        <v>5</v>
      </c>
      <c r="E459" t="s">
        <v>326</v>
      </c>
      <c r="G459">
        <v>0</v>
      </c>
      <c r="H459">
        <v>0</v>
      </c>
      <c r="I459">
        <v>0</v>
      </c>
      <c r="J459">
        <v>0</v>
      </c>
      <c r="K459">
        <v>0</v>
      </c>
      <c r="L459">
        <v>0</v>
      </c>
      <c r="M459">
        <v>0</v>
      </c>
      <c r="N459">
        <v>0</v>
      </c>
      <c r="O459">
        <v>0</v>
      </c>
      <c r="P459">
        <v>0</v>
      </c>
      <c r="Q459">
        <v>0</v>
      </c>
      <c r="R459">
        <v>0</v>
      </c>
      <c r="S459">
        <v>0</v>
      </c>
      <c r="T459">
        <v>0</v>
      </c>
      <c r="U459">
        <v>0</v>
      </c>
      <c r="V459">
        <v>0</v>
      </c>
      <c r="W459">
        <v>0</v>
      </c>
      <c r="X459">
        <v>0</v>
      </c>
      <c r="Y459">
        <v>0</v>
      </c>
      <c r="Z459">
        <v>0</v>
      </c>
      <c r="AA459">
        <v>0</v>
      </c>
      <c r="AB459">
        <v>0</v>
      </c>
      <c r="AC459">
        <v>0</v>
      </c>
      <c r="AD459">
        <v>0</v>
      </c>
      <c r="AE459">
        <v>0</v>
      </c>
      <c r="AF459">
        <v>0</v>
      </c>
      <c r="AG459">
        <v>0</v>
      </c>
      <c r="AH459">
        <v>0</v>
      </c>
      <c r="AI459">
        <v>0</v>
      </c>
      <c r="AJ459">
        <v>0</v>
      </c>
      <c r="AK459">
        <v>0</v>
      </c>
      <c r="AL459">
        <v>0</v>
      </c>
      <c r="AM459">
        <v>0</v>
      </c>
      <c r="AN459">
        <v>0</v>
      </c>
      <c r="AO459">
        <v>0</v>
      </c>
      <c r="AP459">
        <v>0</v>
      </c>
      <c r="AQ459">
        <v>0</v>
      </c>
      <c r="AR459">
        <v>0</v>
      </c>
      <c r="AS459">
        <v>0</v>
      </c>
      <c r="AT459">
        <v>0</v>
      </c>
      <c r="AU459">
        <v>0</v>
      </c>
      <c r="AV459">
        <v>0</v>
      </c>
    </row>
    <row r="460" spans="1:48" x14ac:dyDescent="0.45">
      <c r="A460" t="s">
        <v>10</v>
      </c>
      <c r="B460">
        <v>1</v>
      </c>
      <c r="C460">
        <v>7400</v>
      </c>
      <c r="D460">
        <v>5</v>
      </c>
      <c r="E460" t="s">
        <v>456</v>
      </c>
      <c r="G460">
        <v>0</v>
      </c>
      <c r="H460">
        <v>0</v>
      </c>
      <c r="I460">
        <v>0</v>
      </c>
      <c r="J460">
        <v>0</v>
      </c>
      <c r="K460">
        <v>0</v>
      </c>
      <c r="L460">
        <v>0</v>
      </c>
      <c r="M460">
        <v>0</v>
      </c>
      <c r="N460">
        <v>0</v>
      </c>
      <c r="O460">
        <v>0</v>
      </c>
      <c r="P460">
        <v>0</v>
      </c>
      <c r="Q460">
        <v>0</v>
      </c>
      <c r="R460">
        <v>0</v>
      </c>
      <c r="S460">
        <v>0</v>
      </c>
      <c r="T460">
        <v>0</v>
      </c>
      <c r="U460">
        <v>0</v>
      </c>
      <c r="V460">
        <v>0</v>
      </c>
      <c r="W460">
        <v>0</v>
      </c>
      <c r="X460">
        <v>0</v>
      </c>
      <c r="Y460">
        <v>0</v>
      </c>
      <c r="Z460">
        <v>0</v>
      </c>
      <c r="AA460">
        <v>0</v>
      </c>
      <c r="AB460">
        <v>0</v>
      </c>
      <c r="AC460">
        <v>0</v>
      </c>
      <c r="AD460">
        <v>0</v>
      </c>
      <c r="AE460">
        <v>0</v>
      </c>
      <c r="AF460">
        <v>0</v>
      </c>
      <c r="AG460">
        <v>0</v>
      </c>
      <c r="AH460">
        <v>0</v>
      </c>
      <c r="AI460">
        <v>0</v>
      </c>
      <c r="AJ460">
        <v>0</v>
      </c>
      <c r="AK460">
        <v>0</v>
      </c>
      <c r="AL460">
        <v>0</v>
      </c>
      <c r="AM460">
        <v>0</v>
      </c>
      <c r="AN460">
        <v>0</v>
      </c>
      <c r="AO460">
        <v>0</v>
      </c>
      <c r="AP460">
        <v>0</v>
      </c>
      <c r="AQ460">
        <v>0</v>
      </c>
      <c r="AR460">
        <v>0</v>
      </c>
      <c r="AS460">
        <v>0</v>
      </c>
      <c r="AT460">
        <v>0</v>
      </c>
      <c r="AU460">
        <v>0</v>
      </c>
      <c r="AV460">
        <v>0</v>
      </c>
    </row>
    <row r="461" spans="1:48" x14ac:dyDescent="0.45">
      <c r="A461" t="s">
        <v>10</v>
      </c>
      <c r="B461">
        <v>1</v>
      </c>
      <c r="C461">
        <v>7450</v>
      </c>
      <c r="D461">
        <v>5</v>
      </c>
      <c r="E461" t="s">
        <v>457</v>
      </c>
      <c r="G461">
        <v>0</v>
      </c>
      <c r="H461">
        <v>0</v>
      </c>
      <c r="I461">
        <v>0</v>
      </c>
      <c r="J461">
        <v>0</v>
      </c>
      <c r="K461">
        <v>0</v>
      </c>
      <c r="L461">
        <v>0</v>
      </c>
      <c r="M461">
        <v>0</v>
      </c>
      <c r="N461">
        <v>0</v>
      </c>
      <c r="O461">
        <v>0</v>
      </c>
      <c r="P461">
        <v>0</v>
      </c>
      <c r="Q461">
        <v>0</v>
      </c>
      <c r="R461">
        <v>0</v>
      </c>
      <c r="S461">
        <v>0</v>
      </c>
      <c r="T461">
        <v>0</v>
      </c>
      <c r="U461">
        <v>0</v>
      </c>
      <c r="V461">
        <v>0</v>
      </c>
      <c r="W461">
        <v>0</v>
      </c>
      <c r="X461">
        <v>0</v>
      </c>
      <c r="Y461">
        <v>0</v>
      </c>
      <c r="Z461">
        <v>0</v>
      </c>
      <c r="AA461">
        <v>0</v>
      </c>
      <c r="AB461">
        <v>0</v>
      </c>
      <c r="AC461">
        <v>0</v>
      </c>
      <c r="AD461">
        <v>0</v>
      </c>
      <c r="AE461">
        <v>0</v>
      </c>
      <c r="AF461">
        <v>0</v>
      </c>
      <c r="AG461">
        <v>0</v>
      </c>
      <c r="AH461">
        <v>0</v>
      </c>
      <c r="AI461">
        <v>0</v>
      </c>
      <c r="AJ461">
        <v>0</v>
      </c>
      <c r="AK461">
        <v>0</v>
      </c>
      <c r="AL461">
        <v>0</v>
      </c>
      <c r="AM461">
        <v>0</v>
      </c>
      <c r="AN461">
        <v>0</v>
      </c>
      <c r="AO461">
        <v>0</v>
      </c>
      <c r="AP461">
        <v>0</v>
      </c>
      <c r="AQ461">
        <v>0</v>
      </c>
      <c r="AR461">
        <v>0</v>
      </c>
      <c r="AS461">
        <v>0</v>
      </c>
      <c r="AT461">
        <v>0</v>
      </c>
      <c r="AU461">
        <v>0</v>
      </c>
      <c r="AV461">
        <v>0</v>
      </c>
    </row>
    <row r="462" spans="1:48" x14ac:dyDescent="0.45">
      <c r="A462" t="s">
        <v>10</v>
      </c>
      <c r="B462">
        <v>1</v>
      </c>
      <c r="C462">
        <v>7451</v>
      </c>
      <c r="D462">
        <v>5</v>
      </c>
      <c r="E462" t="s">
        <v>458</v>
      </c>
      <c r="G462">
        <v>0</v>
      </c>
      <c r="H462">
        <v>0</v>
      </c>
      <c r="I462">
        <v>0</v>
      </c>
      <c r="J462">
        <v>0</v>
      </c>
      <c r="K462">
        <v>0</v>
      </c>
      <c r="L462">
        <v>0</v>
      </c>
      <c r="M462">
        <v>0</v>
      </c>
      <c r="N462">
        <v>0</v>
      </c>
      <c r="O462">
        <v>0</v>
      </c>
      <c r="P462">
        <v>0</v>
      </c>
      <c r="Q462">
        <v>0</v>
      </c>
      <c r="R462">
        <v>0</v>
      </c>
      <c r="S462">
        <v>0</v>
      </c>
      <c r="T462">
        <v>0</v>
      </c>
      <c r="U462">
        <v>0</v>
      </c>
      <c r="V462">
        <v>0</v>
      </c>
      <c r="W462">
        <v>0</v>
      </c>
      <c r="X462">
        <v>0</v>
      </c>
      <c r="Y462">
        <v>0</v>
      </c>
      <c r="Z462">
        <v>0</v>
      </c>
      <c r="AA462">
        <v>0</v>
      </c>
      <c r="AB462">
        <v>0</v>
      </c>
      <c r="AC462">
        <v>0</v>
      </c>
      <c r="AD462">
        <v>0</v>
      </c>
      <c r="AE462">
        <v>0</v>
      </c>
      <c r="AF462">
        <v>0</v>
      </c>
      <c r="AG462">
        <v>0</v>
      </c>
      <c r="AH462">
        <v>0</v>
      </c>
      <c r="AI462">
        <v>0</v>
      </c>
      <c r="AJ462">
        <v>0</v>
      </c>
      <c r="AK462">
        <v>0</v>
      </c>
      <c r="AL462">
        <v>0</v>
      </c>
      <c r="AM462">
        <v>0</v>
      </c>
      <c r="AN462">
        <v>0</v>
      </c>
      <c r="AO462">
        <v>0</v>
      </c>
      <c r="AP462">
        <v>0</v>
      </c>
      <c r="AQ462">
        <v>0</v>
      </c>
      <c r="AR462">
        <v>0</v>
      </c>
      <c r="AS462">
        <v>0</v>
      </c>
      <c r="AT462">
        <v>0</v>
      </c>
      <c r="AU462">
        <v>0</v>
      </c>
      <c r="AV462">
        <v>0</v>
      </c>
    </row>
    <row r="463" spans="1:48" x14ac:dyDescent="0.45">
      <c r="A463" t="s">
        <v>10</v>
      </c>
      <c r="B463">
        <v>1</v>
      </c>
      <c r="C463">
        <v>7452</v>
      </c>
      <c r="D463">
        <v>5</v>
      </c>
      <c r="E463" t="s">
        <v>459</v>
      </c>
      <c r="G463">
        <v>0</v>
      </c>
      <c r="H463">
        <v>0</v>
      </c>
      <c r="I463">
        <v>0</v>
      </c>
      <c r="J463">
        <v>0</v>
      </c>
      <c r="K463">
        <v>0</v>
      </c>
      <c r="L463">
        <v>0</v>
      </c>
      <c r="M463">
        <v>0</v>
      </c>
      <c r="N463">
        <v>0</v>
      </c>
      <c r="O463">
        <v>0</v>
      </c>
      <c r="P463">
        <v>0</v>
      </c>
      <c r="Q463">
        <v>0</v>
      </c>
      <c r="R463">
        <v>0</v>
      </c>
      <c r="S463">
        <v>0</v>
      </c>
      <c r="T463">
        <v>0</v>
      </c>
      <c r="U463">
        <v>0</v>
      </c>
      <c r="V463">
        <v>0</v>
      </c>
      <c r="W463">
        <v>0</v>
      </c>
      <c r="X463">
        <v>0</v>
      </c>
      <c r="Y463">
        <v>0</v>
      </c>
      <c r="Z463">
        <v>0</v>
      </c>
      <c r="AA463">
        <v>0</v>
      </c>
      <c r="AB463">
        <v>0</v>
      </c>
      <c r="AC463">
        <v>0</v>
      </c>
      <c r="AD463">
        <v>0</v>
      </c>
      <c r="AE463">
        <v>0</v>
      </c>
      <c r="AF463">
        <v>0</v>
      </c>
      <c r="AG463">
        <v>0</v>
      </c>
      <c r="AH463">
        <v>0</v>
      </c>
      <c r="AI463">
        <v>0</v>
      </c>
      <c r="AJ463">
        <v>0</v>
      </c>
      <c r="AK463">
        <v>0</v>
      </c>
      <c r="AL463">
        <v>0</v>
      </c>
      <c r="AM463">
        <v>0</v>
      </c>
      <c r="AN463">
        <v>0</v>
      </c>
      <c r="AO463">
        <v>0</v>
      </c>
      <c r="AP463">
        <v>0</v>
      </c>
      <c r="AQ463">
        <v>0</v>
      </c>
      <c r="AR463">
        <v>0</v>
      </c>
      <c r="AS463">
        <v>0</v>
      </c>
      <c r="AT463">
        <v>0</v>
      </c>
      <c r="AU463">
        <v>0</v>
      </c>
      <c r="AV463">
        <v>0</v>
      </c>
    </row>
    <row r="464" spans="1:48" x14ac:dyDescent="0.45">
      <c r="A464" t="s">
        <v>10</v>
      </c>
      <c r="B464">
        <v>1</v>
      </c>
      <c r="C464">
        <v>7453</v>
      </c>
      <c r="D464">
        <v>5</v>
      </c>
      <c r="E464" t="s">
        <v>460</v>
      </c>
      <c r="G464">
        <v>0</v>
      </c>
      <c r="H464">
        <v>0</v>
      </c>
      <c r="I464">
        <v>0</v>
      </c>
      <c r="J464">
        <v>0</v>
      </c>
      <c r="K464">
        <v>0</v>
      </c>
      <c r="L464">
        <v>0</v>
      </c>
      <c r="M464">
        <v>0</v>
      </c>
      <c r="N464">
        <v>0</v>
      </c>
      <c r="O464">
        <v>0</v>
      </c>
      <c r="P464">
        <v>0</v>
      </c>
      <c r="Q464">
        <v>0</v>
      </c>
      <c r="R464">
        <v>0</v>
      </c>
      <c r="S464">
        <v>0</v>
      </c>
      <c r="T464">
        <v>0</v>
      </c>
      <c r="U464">
        <v>0</v>
      </c>
      <c r="V464">
        <v>0</v>
      </c>
      <c r="W464">
        <v>0</v>
      </c>
      <c r="X464">
        <v>0</v>
      </c>
      <c r="Y464">
        <v>0</v>
      </c>
      <c r="Z464">
        <v>0</v>
      </c>
      <c r="AA464">
        <v>0</v>
      </c>
      <c r="AB464">
        <v>0</v>
      </c>
      <c r="AC464">
        <v>0</v>
      </c>
      <c r="AD464">
        <v>0</v>
      </c>
      <c r="AE464">
        <v>0</v>
      </c>
      <c r="AF464">
        <v>0</v>
      </c>
      <c r="AG464">
        <v>0</v>
      </c>
      <c r="AH464">
        <v>0</v>
      </c>
      <c r="AI464">
        <v>0</v>
      </c>
      <c r="AJ464">
        <v>0</v>
      </c>
      <c r="AK464">
        <v>0</v>
      </c>
      <c r="AL464">
        <v>0</v>
      </c>
      <c r="AM464">
        <v>0</v>
      </c>
      <c r="AN464">
        <v>0</v>
      </c>
      <c r="AO464">
        <v>0</v>
      </c>
      <c r="AP464">
        <v>0</v>
      </c>
      <c r="AQ464">
        <v>0</v>
      </c>
      <c r="AR464">
        <v>0</v>
      </c>
      <c r="AS464">
        <v>0</v>
      </c>
      <c r="AT464">
        <v>0</v>
      </c>
      <c r="AU464">
        <v>0</v>
      </c>
      <c r="AV464">
        <v>0</v>
      </c>
    </row>
    <row r="465" spans="1:48" x14ac:dyDescent="0.45">
      <c r="A465" t="s">
        <v>10</v>
      </c>
      <c r="B465">
        <v>1</v>
      </c>
      <c r="C465">
        <v>7454</v>
      </c>
      <c r="D465">
        <v>5</v>
      </c>
      <c r="E465" t="s">
        <v>461</v>
      </c>
      <c r="G465">
        <v>0</v>
      </c>
      <c r="H465">
        <v>0</v>
      </c>
      <c r="I465">
        <v>0</v>
      </c>
      <c r="J465">
        <v>0</v>
      </c>
      <c r="K465">
        <v>0</v>
      </c>
      <c r="L465">
        <v>0</v>
      </c>
      <c r="M465">
        <v>0</v>
      </c>
      <c r="N465">
        <v>0</v>
      </c>
      <c r="O465">
        <v>0</v>
      </c>
      <c r="P465">
        <v>0</v>
      </c>
      <c r="Q465">
        <v>0</v>
      </c>
      <c r="R465">
        <v>0</v>
      </c>
      <c r="S465">
        <v>0</v>
      </c>
      <c r="T465">
        <v>0</v>
      </c>
      <c r="U465">
        <v>0</v>
      </c>
      <c r="V465">
        <v>0</v>
      </c>
      <c r="W465">
        <v>0</v>
      </c>
      <c r="X465">
        <v>0</v>
      </c>
      <c r="Y465">
        <v>0</v>
      </c>
      <c r="Z465">
        <v>0</v>
      </c>
      <c r="AA465">
        <v>0</v>
      </c>
      <c r="AB465">
        <v>0</v>
      </c>
      <c r="AC465">
        <v>0</v>
      </c>
      <c r="AD465">
        <v>0</v>
      </c>
      <c r="AE465">
        <v>0</v>
      </c>
      <c r="AF465">
        <v>0</v>
      </c>
      <c r="AG465">
        <v>0</v>
      </c>
      <c r="AH465">
        <v>0</v>
      </c>
      <c r="AI465">
        <v>0</v>
      </c>
      <c r="AJ465">
        <v>0</v>
      </c>
      <c r="AK465">
        <v>0</v>
      </c>
      <c r="AL465">
        <v>0</v>
      </c>
      <c r="AM465">
        <v>0</v>
      </c>
      <c r="AN465">
        <v>0</v>
      </c>
      <c r="AO465">
        <v>0</v>
      </c>
      <c r="AP465">
        <v>0</v>
      </c>
      <c r="AQ465">
        <v>0</v>
      </c>
      <c r="AR465">
        <v>0</v>
      </c>
      <c r="AS465">
        <v>0</v>
      </c>
      <c r="AT465">
        <v>0</v>
      </c>
      <c r="AU465">
        <v>0</v>
      </c>
      <c r="AV465">
        <v>0</v>
      </c>
    </row>
    <row r="466" spans="1:48" x14ac:dyDescent="0.45">
      <c r="A466" t="s">
        <v>10</v>
      </c>
      <c r="B466">
        <v>1</v>
      </c>
      <c r="C466">
        <v>7455</v>
      </c>
      <c r="D466">
        <v>5</v>
      </c>
      <c r="E466" t="s">
        <v>462</v>
      </c>
      <c r="G466">
        <v>0</v>
      </c>
      <c r="H466">
        <v>0</v>
      </c>
      <c r="I466">
        <v>0</v>
      </c>
      <c r="J466">
        <v>0</v>
      </c>
      <c r="K466">
        <v>0</v>
      </c>
      <c r="L466">
        <v>0</v>
      </c>
      <c r="M466">
        <v>0</v>
      </c>
      <c r="N466">
        <v>0</v>
      </c>
      <c r="O466">
        <v>0</v>
      </c>
      <c r="P466">
        <v>0</v>
      </c>
      <c r="Q466">
        <v>0</v>
      </c>
      <c r="R466">
        <v>0</v>
      </c>
      <c r="S466">
        <v>0</v>
      </c>
      <c r="T466">
        <v>0</v>
      </c>
      <c r="U466">
        <v>0</v>
      </c>
      <c r="V466">
        <v>0</v>
      </c>
      <c r="W466">
        <v>0</v>
      </c>
      <c r="X466">
        <v>0</v>
      </c>
      <c r="Y466">
        <v>0</v>
      </c>
      <c r="Z466">
        <v>0</v>
      </c>
      <c r="AA466">
        <v>0</v>
      </c>
      <c r="AB466">
        <v>0</v>
      </c>
      <c r="AC466">
        <v>0</v>
      </c>
      <c r="AD466">
        <v>0</v>
      </c>
      <c r="AE466">
        <v>0</v>
      </c>
      <c r="AF466">
        <v>0</v>
      </c>
      <c r="AG466">
        <v>0</v>
      </c>
      <c r="AH466">
        <v>0</v>
      </c>
      <c r="AI466">
        <v>0</v>
      </c>
      <c r="AJ466">
        <v>0</v>
      </c>
      <c r="AK466">
        <v>0</v>
      </c>
      <c r="AL466">
        <v>0</v>
      </c>
      <c r="AM466">
        <v>0</v>
      </c>
      <c r="AN466">
        <v>0</v>
      </c>
      <c r="AO466">
        <v>0</v>
      </c>
      <c r="AP466">
        <v>0</v>
      </c>
      <c r="AQ466">
        <v>0</v>
      </c>
      <c r="AR466">
        <v>0</v>
      </c>
      <c r="AS466">
        <v>0</v>
      </c>
      <c r="AT466">
        <v>0</v>
      </c>
      <c r="AU466">
        <v>0</v>
      </c>
      <c r="AV466">
        <v>0</v>
      </c>
    </row>
    <row r="467" spans="1:48" x14ac:dyDescent="0.45">
      <c r="A467" t="s">
        <v>10</v>
      </c>
      <c r="B467">
        <v>1</v>
      </c>
      <c r="C467">
        <v>7456</v>
      </c>
      <c r="D467">
        <v>5</v>
      </c>
      <c r="E467" t="s">
        <v>463</v>
      </c>
      <c r="G467">
        <v>0</v>
      </c>
      <c r="H467">
        <v>0</v>
      </c>
      <c r="I467">
        <v>0</v>
      </c>
      <c r="J467">
        <v>0</v>
      </c>
      <c r="K467">
        <v>0</v>
      </c>
      <c r="L467">
        <v>0</v>
      </c>
      <c r="M467">
        <v>0</v>
      </c>
      <c r="N467">
        <v>0</v>
      </c>
      <c r="O467">
        <v>0</v>
      </c>
      <c r="P467">
        <v>0</v>
      </c>
      <c r="Q467">
        <v>0</v>
      </c>
      <c r="R467">
        <v>0</v>
      </c>
      <c r="S467">
        <v>0</v>
      </c>
      <c r="T467">
        <v>0</v>
      </c>
      <c r="U467">
        <v>0</v>
      </c>
      <c r="V467">
        <v>0</v>
      </c>
      <c r="W467">
        <v>0</v>
      </c>
      <c r="X467">
        <v>0</v>
      </c>
      <c r="Y467">
        <v>0</v>
      </c>
      <c r="Z467">
        <v>0</v>
      </c>
      <c r="AA467">
        <v>0</v>
      </c>
      <c r="AB467">
        <v>0</v>
      </c>
      <c r="AC467">
        <v>0</v>
      </c>
      <c r="AD467">
        <v>0</v>
      </c>
      <c r="AE467">
        <v>0</v>
      </c>
      <c r="AF467">
        <v>0</v>
      </c>
      <c r="AG467">
        <v>0</v>
      </c>
      <c r="AH467">
        <v>0</v>
      </c>
      <c r="AI467">
        <v>0</v>
      </c>
      <c r="AJ467">
        <v>0</v>
      </c>
      <c r="AK467">
        <v>0</v>
      </c>
      <c r="AL467">
        <v>0</v>
      </c>
      <c r="AM467">
        <v>0</v>
      </c>
      <c r="AN467">
        <v>0</v>
      </c>
      <c r="AO467">
        <v>0</v>
      </c>
      <c r="AP467">
        <v>0</v>
      </c>
      <c r="AQ467">
        <v>0</v>
      </c>
      <c r="AR467">
        <v>0</v>
      </c>
      <c r="AS467">
        <v>0</v>
      </c>
      <c r="AT467">
        <v>0</v>
      </c>
      <c r="AU467">
        <v>0</v>
      </c>
      <c r="AV467">
        <v>0</v>
      </c>
    </row>
    <row r="468" spans="1:48" x14ac:dyDescent="0.45">
      <c r="A468" t="s">
        <v>10</v>
      </c>
      <c r="B468">
        <v>1</v>
      </c>
      <c r="C468">
        <v>7457</v>
      </c>
      <c r="D468">
        <v>5</v>
      </c>
      <c r="E468" t="s">
        <v>464</v>
      </c>
      <c r="G468">
        <v>0</v>
      </c>
      <c r="H468">
        <v>0</v>
      </c>
      <c r="I468">
        <v>0</v>
      </c>
      <c r="J468">
        <v>0</v>
      </c>
      <c r="K468">
        <v>0</v>
      </c>
      <c r="L468">
        <v>0</v>
      </c>
      <c r="M468">
        <v>0</v>
      </c>
      <c r="N468">
        <v>0</v>
      </c>
      <c r="O468">
        <v>0</v>
      </c>
      <c r="P468">
        <v>0</v>
      </c>
      <c r="Q468">
        <v>0</v>
      </c>
      <c r="R468">
        <v>0</v>
      </c>
      <c r="S468">
        <v>0</v>
      </c>
      <c r="T468">
        <v>0</v>
      </c>
      <c r="U468">
        <v>0</v>
      </c>
      <c r="V468">
        <v>0</v>
      </c>
      <c r="W468">
        <v>0</v>
      </c>
      <c r="X468">
        <v>0</v>
      </c>
      <c r="Y468">
        <v>0</v>
      </c>
      <c r="Z468">
        <v>0</v>
      </c>
      <c r="AA468">
        <v>0</v>
      </c>
      <c r="AB468">
        <v>0</v>
      </c>
      <c r="AC468">
        <v>0</v>
      </c>
      <c r="AD468">
        <v>0</v>
      </c>
      <c r="AE468">
        <v>0</v>
      </c>
      <c r="AF468">
        <v>0</v>
      </c>
      <c r="AG468">
        <v>0</v>
      </c>
      <c r="AH468">
        <v>0</v>
      </c>
      <c r="AI468">
        <v>0</v>
      </c>
      <c r="AJ468">
        <v>0</v>
      </c>
      <c r="AK468">
        <v>0</v>
      </c>
      <c r="AL468">
        <v>0</v>
      </c>
      <c r="AM468">
        <v>0</v>
      </c>
      <c r="AN468">
        <v>0</v>
      </c>
      <c r="AO468">
        <v>0</v>
      </c>
      <c r="AP468">
        <v>0</v>
      </c>
      <c r="AQ468">
        <v>0</v>
      </c>
      <c r="AR468">
        <v>0</v>
      </c>
      <c r="AS468">
        <v>0</v>
      </c>
      <c r="AT468">
        <v>0</v>
      </c>
      <c r="AU468">
        <v>0</v>
      </c>
      <c r="AV468">
        <v>0</v>
      </c>
    </row>
    <row r="469" spans="1:48" x14ac:dyDescent="0.45">
      <c r="A469" t="s">
        <v>10</v>
      </c>
      <c r="B469">
        <v>1</v>
      </c>
      <c r="C469">
        <v>7458</v>
      </c>
      <c r="D469">
        <v>5</v>
      </c>
      <c r="E469" t="s">
        <v>465</v>
      </c>
      <c r="G469">
        <v>0</v>
      </c>
      <c r="H469">
        <v>0</v>
      </c>
      <c r="I469">
        <v>0</v>
      </c>
      <c r="J469">
        <v>0</v>
      </c>
      <c r="K469">
        <v>0</v>
      </c>
      <c r="L469">
        <v>0</v>
      </c>
      <c r="M469">
        <v>0</v>
      </c>
      <c r="N469">
        <v>0</v>
      </c>
      <c r="O469">
        <v>0</v>
      </c>
      <c r="P469">
        <v>0</v>
      </c>
      <c r="Q469">
        <v>0</v>
      </c>
      <c r="R469">
        <v>0</v>
      </c>
      <c r="S469">
        <v>0</v>
      </c>
      <c r="T469">
        <v>0</v>
      </c>
      <c r="U469">
        <v>0</v>
      </c>
      <c r="V469">
        <v>0</v>
      </c>
      <c r="W469">
        <v>0</v>
      </c>
      <c r="X469">
        <v>0</v>
      </c>
      <c r="Y469">
        <v>0</v>
      </c>
      <c r="Z469">
        <v>0</v>
      </c>
      <c r="AA469">
        <v>0</v>
      </c>
      <c r="AB469">
        <v>0</v>
      </c>
      <c r="AC469">
        <v>0</v>
      </c>
      <c r="AD469">
        <v>0</v>
      </c>
      <c r="AE469">
        <v>0</v>
      </c>
      <c r="AF469">
        <v>0</v>
      </c>
      <c r="AG469">
        <v>0</v>
      </c>
      <c r="AH469">
        <v>0</v>
      </c>
      <c r="AI469">
        <v>0</v>
      </c>
      <c r="AJ469">
        <v>0</v>
      </c>
      <c r="AK469">
        <v>0</v>
      </c>
      <c r="AL469">
        <v>0</v>
      </c>
      <c r="AM469">
        <v>0</v>
      </c>
      <c r="AN469">
        <v>0</v>
      </c>
      <c r="AO469">
        <v>0</v>
      </c>
      <c r="AP469">
        <v>0</v>
      </c>
      <c r="AQ469">
        <v>0</v>
      </c>
      <c r="AR469">
        <v>0</v>
      </c>
      <c r="AS469">
        <v>0</v>
      </c>
      <c r="AT469">
        <v>0</v>
      </c>
      <c r="AU469">
        <v>0</v>
      </c>
      <c r="AV469">
        <v>0</v>
      </c>
    </row>
    <row r="470" spans="1:48" x14ac:dyDescent="0.45">
      <c r="A470" t="s">
        <v>10</v>
      </c>
      <c r="B470">
        <v>1</v>
      </c>
      <c r="C470">
        <v>7459</v>
      </c>
      <c r="D470">
        <v>5</v>
      </c>
      <c r="E470" t="s">
        <v>466</v>
      </c>
      <c r="G470">
        <v>0</v>
      </c>
      <c r="H470">
        <v>0</v>
      </c>
      <c r="I470">
        <v>0</v>
      </c>
      <c r="J470">
        <v>0</v>
      </c>
      <c r="K470">
        <v>0</v>
      </c>
      <c r="L470">
        <v>0</v>
      </c>
      <c r="M470">
        <v>0</v>
      </c>
      <c r="N470">
        <v>0</v>
      </c>
      <c r="O470">
        <v>0</v>
      </c>
      <c r="P470">
        <v>0</v>
      </c>
      <c r="Q470">
        <v>0</v>
      </c>
      <c r="R470">
        <v>0</v>
      </c>
      <c r="S470">
        <v>0</v>
      </c>
      <c r="T470">
        <v>0</v>
      </c>
      <c r="U470">
        <v>0</v>
      </c>
      <c r="V470">
        <v>0</v>
      </c>
      <c r="W470">
        <v>0</v>
      </c>
      <c r="X470">
        <v>0</v>
      </c>
      <c r="Y470">
        <v>0</v>
      </c>
      <c r="Z470">
        <v>0</v>
      </c>
      <c r="AA470">
        <v>0</v>
      </c>
      <c r="AB470">
        <v>0</v>
      </c>
      <c r="AC470">
        <v>0</v>
      </c>
      <c r="AD470">
        <v>0</v>
      </c>
      <c r="AE470">
        <v>0</v>
      </c>
      <c r="AF470">
        <v>0</v>
      </c>
      <c r="AG470">
        <v>0</v>
      </c>
      <c r="AH470">
        <v>0</v>
      </c>
      <c r="AI470">
        <v>0</v>
      </c>
      <c r="AJ470">
        <v>0</v>
      </c>
      <c r="AK470">
        <v>0</v>
      </c>
      <c r="AL470">
        <v>0</v>
      </c>
      <c r="AM470">
        <v>0</v>
      </c>
      <c r="AN470">
        <v>0</v>
      </c>
      <c r="AO470">
        <v>0</v>
      </c>
      <c r="AP470">
        <v>0</v>
      </c>
      <c r="AQ470">
        <v>0</v>
      </c>
      <c r="AR470">
        <v>0</v>
      </c>
      <c r="AS470">
        <v>0</v>
      </c>
      <c r="AT470">
        <v>0</v>
      </c>
      <c r="AU470">
        <v>0</v>
      </c>
      <c r="AV470">
        <v>0</v>
      </c>
    </row>
    <row r="471" spans="1:48" x14ac:dyDescent="0.45">
      <c r="A471" t="s">
        <v>10</v>
      </c>
      <c r="B471">
        <v>1</v>
      </c>
      <c r="C471">
        <v>7460</v>
      </c>
      <c r="D471">
        <v>5</v>
      </c>
      <c r="E471" t="s">
        <v>467</v>
      </c>
      <c r="G471">
        <v>0</v>
      </c>
      <c r="H471">
        <v>0</v>
      </c>
      <c r="I471">
        <v>0</v>
      </c>
      <c r="J471">
        <v>0</v>
      </c>
      <c r="K471">
        <v>0</v>
      </c>
      <c r="L471">
        <v>0</v>
      </c>
      <c r="M471">
        <v>0</v>
      </c>
      <c r="N471">
        <v>0</v>
      </c>
      <c r="O471">
        <v>0</v>
      </c>
      <c r="P471">
        <v>0</v>
      </c>
      <c r="Q471">
        <v>0</v>
      </c>
      <c r="R471">
        <v>0</v>
      </c>
      <c r="S471">
        <v>0</v>
      </c>
      <c r="T471">
        <v>0</v>
      </c>
      <c r="U471">
        <v>0</v>
      </c>
      <c r="V471">
        <v>0</v>
      </c>
      <c r="W471">
        <v>0</v>
      </c>
      <c r="X471">
        <v>0</v>
      </c>
      <c r="Y471">
        <v>0</v>
      </c>
      <c r="Z471">
        <v>0</v>
      </c>
      <c r="AA471">
        <v>0</v>
      </c>
      <c r="AB471">
        <v>0</v>
      </c>
      <c r="AC471">
        <v>0</v>
      </c>
      <c r="AD471">
        <v>0</v>
      </c>
      <c r="AE471">
        <v>0</v>
      </c>
      <c r="AF471">
        <v>0</v>
      </c>
      <c r="AG471">
        <v>0</v>
      </c>
      <c r="AH471">
        <v>0</v>
      </c>
      <c r="AI471">
        <v>0</v>
      </c>
      <c r="AJ471">
        <v>0</v>
      </c>
      <c r="AK471">
        <v>0</v>
      </c>
      <c r="AL471">
        <v>0</v>
      </c>
      <c r="AM471">
        <v>0</v>
      </c>
      <c r="AN471">
        <v>0</v>
      </c>
      <c r="AO471">
        <v>0</v>
      </c>
      <c r="AP471">
        <v>0</v>
      </c>
      <c r="AQ471">
        <v>0</v>
      </c>
      <c r="AR471">
        <v>0</v>
      </c>
      <c r="AS471">
        <v>0</v>
      </c>
      <c r="AT471">
        <v>0</v>
      </c>
      <c r="AU471">
        <v>0</v>
      </c>
      <c r="AV471">
        <v>0</v>
      </c>
    </row>
    <row r="472" spans="1:48" x14ac:dyDescent="0.45">
      <c r="A472" t="s">
        <v>10</v>
      </c>
      <c r="B472">
        <v>1</v>
      </c>
      <c r="C472">
        <v>7461</v>
      </c>
      <c r="D472">
        <v>5</v>
      </c>
      <c r="E472" t="s">
        <v>468</v>
      </c>
      <c r="G472">
        <v>0</v>
      </c>
      <c r="H472">
        <v>0</v>
      </c>
      <c r="I472">
        <v>0</v>
      </c>
      <c r="J472">
        <v>0</v>
      </c>
      <c r="K472">
        <v>0</v>
      </c>
      <c r="L472">
        <v>0</v>
      </c>
      <c r="M472">
        <v>0</v>
      </c>
      <c r="N472">
        <v>0</v>
      </c>
      <c r="O472">
        <v>0</v>
      </c>
      <c r="P472">
        <v>0</v>
      </c>
      <c r="Q472">
        <v>0</v>
      </c>
      <c r="R472">
        <v>0</v>
      </c>
      <c r="S472">
        <v>0</v>
      </c>
      <c r="T472">
        <v>0</v>
      </c>
      <c r="U472">
        <v>0</v>
      </c>
      <c r="V472">
        <v>0</v>
      </c>
      <c r="W472">
        <v>0</v>
      </c>
      <c r="X472">
        <v>0</v>
      </c>
      <c r="Y472">
        <v>0</v>
      </c>
      <c r="Z472">
        <v>0</v>
      </c>
      <c r="AA472">
        <v>0</v>
      </c>
      <c r="AB472">
        <v>0</v>
      </c>
      <c r="AC472">
        <v>0</v>
      </c>
      <c r="AD472">
        <v>0</v>
      </c>
      <c r="AE472">
        <v>0</v>
      </c>
      <c r="AF472">
        <v>0</v>
      </c>
      <c r="AG472">
        <v>0</v>
      </c>
      <c r="AH472">
        <v>0</v>
      </c>
      <c r="AI472">
        <v>0</v>
      </c>
      <c r="AJ472">
        <v>0</v>
      </c>
      <c r="AK472">
        <v>0</v>
      </c>
      <c r="AL472">
        <v>0</v>
      </c>
      <c r="AM472">
        <v>0</v>
      </c>
      <c r="AN472">
        <v>0</v>
      </c>
      <c r="AO472">
        <v>0</v>
      </c>
      <c r="AP472">
        <v>0</v>
      </c>
      <c r="AQ472">
        <v>0</v>
      </c>
      <c r="AR472">
        <v>0</v>
      </c>
      <c r="AS472">
        <v>0</v>
      </c>
      <c r="AT472">
        <v>0</v>
      </c>
      <c r="AU472">
        <v>0</v>
      </c>
      <c r="AV472">
        <v>0</v>
      </c>
    </row>
    <row r="473" spans="1:48" x14ac:dyDescent="0.45">
      <c r="A473" t="s">
        <v>10</v>
      </c>
      <c r="B473">
        <v>1</v>
      </c>
      <c r="C473">
        <v>7462</v>
      </c>
      <c r="D473">
        <v>5</v>
      </c>
      <c r="E473" t="s">
        <v>469</v>
      </c>
      <c r="G473">
        <v>0</v>
      </c>
      <c r="H473">
        <v>0</v>
      </c>
      <c r="I473">
        <v>0</v>
      </c>
      <c r="J473">
        <v>0</v>
      </c>
      <c r="K473">
        <v>0</v>
      </c>
      <c r="L473">
        <v>0</v>
      </c>
      <c r="M473">
        <v>0</v>
      </c>
      <c r="N473">
        <v>0</v>
      </c>
      <c r="O473">
        <v>0</v>
      </c>
      <c r="P473">
        <v>0</v>
      </c>
      <c r="Q473">
        <v>0</v>
      </c>
      <c r="R473">
        <v>0</v>
      </c>
      <c r="S473">
        <v>0</v>
      </c>
      <c r="T473">
        <v>0</v>
      </c>
      <c r="U473">
        <v>0</v>
      </c>
      <c r="V473">
        <v>0</v>
      </c>
      <c r="W473">
        <v>0</v>
      </c>
      <c r="X473">
        <v>0</v>
      </c>
      <c r="Y473">
        <v>0</v>
      </c>
      <c r="Z473">
        <v>0</v>
      </c>
      <c r="AA473">
        <v>0</v>
      </c>
      <c r="AB473">
        <v>0</v>
      </c>
      <c r="AC473">
        <v>0</v>
      </c>
      <c r="AD473">
        <v>0</v>
      </c>
      <c r="AE473">
        <v>0</v>
      </c>
      <c r="AF473">
        <v>0</v>
      </c>
      <c r="AG473">
        <v>0</v>
      </c>
      <c r="AH473">
        <v>0</v>
      </c>
      <c r="AI473">
        <v>0</v>
      </c>
      <c r="AJ473">
        <v>0</v>
      </c>
      <c r="AK473">
        <v>0</v>
      </c>
      <c r="AL473">
        <v>0</v>
      </c>
      <c r="AM473">
        <v>0</v>
      </c>
      <c r="AN473">
        <v>0</v>
      </c>
      <c r="AO473">
        <v>0</v>
      </c>
      <c r="AP473">
        <v>0</v>
      </c>
      <c r="AQ473">
        <v>0</v>
      </c>
      <c r="AR473">
        <v>0</v>
      </c>
      <c r="AS473">
        <v>0</v>
      </c>
      <c r="AT473">
        <v>0</v>
      </c>
      <c r="AU473">
        <v>0</v>
      </c>
      <c r="AV473">
        <v>0</v>
      </c>
    </row>
    <row r="474" spans="1:48" x14ac:dyDescent="0.45">
      <c r="A474" t="s">
        <v>10</v>
      </c>
      <c r="B474">
        <v>1</v>
      </c>
      <c r="C474">
        <v>7463</v>
      </c>
      <c r="D474">
        <v>5</v>
      </c>
      <c r="E474" t="s">
        <v>470</v>
      </c>
      <c r="G474">
        <v>0</v>
      </c>
      <c r="H474">
        <v>0</v>
      </c>
      <c r="I474">
        <v>0</v>
      </c>
      <c r="J474">
        <v>0</v>
      </c>
      <c r="K474">
        <v>0</v>
      </c>
      <c r="L474">
        <v>0</v>
      </c>
      <c r="M474">
        <v>0</v>
      </c>
      <c r="N474">
        <v>0</v>
      </c>
      <c r="O474">
        <v>0</v>
      </c>
      <c r="P474">
        <v>0</v>
      </c>
      <c r="Q474">
        <v>0</v>
      </c>
      <c r="R474">
        <v>0</v>
      </c>
      <c r="S474">
        <v>0</v>
      </c>
      <c r="T474">
        <v>0</v>
      </c>
      <c r="U474">
        <v>0</v>
      </c>
      <c r="V474">
        <v>0</v>
      </c>
      <c r="W474">
        <v>0</v>
      </c>
      <c r="X474">
        <v>0</v>
      </c>
      <c r="Y474">
        <v>0</v>
      </c>
      <c r="Z474">
        <v>0</v>
      </c>
      <c r="AA474">
        <v>0</v>
      </c>
      <c r="AB474">
        <v>0</v>
      </c>
      <c r="AC474">
        <v>0</v>
      </c>
      <c r="AD474">
        <v>0</v>
      </c>
      <c r="AE474">
        <v>0</v>
      </c>
      <c r="AF474">
        <v>0</v>
      </c>
      <c r="AG474">
        <v>0</v>
      </c>
      <c r="AH474">
        <v>0</v>
      </c>
      <c r="AI474">
        <v>0</v>
      </c>
      <c r="AJ474">
        <v>0</v>
      </c>
      <c r="AK474">
        <v>0</v>
      </c>
      <c r="AL474">
        <v>0</v>
      </c>
      <c r="AM474">
        <v>0</v>
      </c>
      <c r="AN474">
        <v>0</v>
      </c>
      <c r="AO474">
        <v>0</v>
      </c>
      <c r="AP474">
        <v>0</v>
      </c>
      <c r="AQ474">
        <v>0</v>
      </c>
      <c r="AR474">
        <v>0</v>
      </c>
      <c r="AS474">
        <v>0</v>
      </c>
      <c r="AT474">
        <v>0</v>
      </c>
      <c r="AU474">
        <v>0</v>
      </c>
      <c r="AV474">
        <v>0</v>
      </c>
    </row>
    <row r="475" spans="1:48" x14ac:dyDescent="0.45">
      <c r="A475" t="s">
        <v>10</v>
      </c>
      <c r="B475">
        <v>1</v>
      </c>
      <c r="C475">
        <v>7464</v>
      </c>
      <c r="D475">
        <v>5</v>
      </c>
      <c r="E475" t="s">
        <v>471</v>
      </c>
      <c r="G475">
        <v>0</v>
      </c>
      <c r="H475">
        <v>0</v>
      </c>
      <c r="I475">
        <v>0</v>
      </c>
      <c r="J475">
        <v>0</v>
      </c>
      <c r="K475">
        <v>0</v>
      </c>
      <c r="L475">
        <v>0</v>
      </c>
      <c r="M475">
        <v>0</v>
      </c>
      <c r="N475">
        <v>0</v>
      </c>
      <c r="O475">
        <v>0</v>
      </c>
      <c r="P475">
        <v>0</v>
      </c>
      <c r="Q475">
        <v>0</v>
      </c>
      <c r="R475">
        <v>0</v>
      </c>
      <c r="S475">
        <v>0</v>
      </c>
      <c r="T475">
        <v>0</v>
      </c>
      <c r="U475">
        <v>0</v>
      </c>
      <c r="V475">
        <v>0</v>
      </c>
      <c r="W475">
        <v>0</v>
      </c>
      <c r="X475">
        <v>0</v>
      </c>
      <c r="Y475">
        <v>0</v>
      </c>
      <c r="Z475">
        <v>0</v>
      </c>
      <c r="AA475">
        <v>0</v>
      </c>
      <c r="AB475">
        <v>0</v>
      </c>
      <c r="AC475">
        <v>0</v>
      </c>
      <c r="AD475">
        <v>0</v>
      </c>
      <c r="AE475">
        <v>0</v>
      </c>
      <c r="AF475">
        <v>0</v>
      </c>
      <c r="AG475">
        <v>0</v>
      </c>
      <c r="AH475">
        <v>0</v>
      </c>
      <c r="AI475">
        <v>0</v>
      </c>
      <c r="AJ475">
        <v>0</v>
      </c>
      <c r="AK475">
        <v>0</v>
      </c>
      <c r="AL475">
        <v>0</v>
      </c>
      <c r="AM475">
        <v>0</v>
      </c>
      <c r="AN475">
        <v>0</v>
      </c>
      <c r="AO475">
        <v>0</v>
      </c>
      <c r="AP475">
        <v>0</v>
      </c>
      <c r="AQ475">
        <v>0</v>
      </c>
      <c r="AR475">
        <v>0</v>
      </c>
      <c r="AS475">
        <v>0</v>
      </c>
      <c r="AT475">
        <v>0</v>
      </c>
      <c r="AU475">
        <v>0</v>
      </c>
      <c r="AV475">
        <v>0</v>
      </c>
    </row>
    <row r="476" spans="1:48" x14ac:dyDescent="0.45">
      <c r="A476" t="s">
        <v>10</v>
      </c>
      <c r="B476">
        <v>1</v>
      </c>
      <c r="C476">
        <v>7465</v>
      </c>
      <c r="D476">
        <v>5</v>
      </c>
      <c r="E476" t="s">
        <v>472</v>
      </c>
      <c r="G476">
        <v>0</v>
      </c>
      <c r="H476">
        <v>0</v>
      </c>
      <c r="I476">
        <v>0</v>
      </c>
      <c r="J476">
        <v>0</v>
      </c>
      <c r="K476">
        <v>0</v>
      </c>
      <c r="L476">
        <v>0</v>
      </c>
      <c r="M476">
        <v>0</v>
      </c>
      <c r="N476">
        <v>0</v>
      </c>
      <c r="O476">
        <v>0</v>
      </c>
      <c r="P476">
        <v>0</v>
      </c>
      <c r="Q476">
        <v>0</v>
      </c>
      <c r="R476">
        <v>0</v>
      </c>
      <c r="S476">
        <v>0</v>
      </c>
      <c r="T476">
        <v>0</v>
      </c>
      <c r="U476">
        <v>0</v>
      </c>
      <c r="V476">
        <v>0</v>
      </c>
      <c r="W476">
        <v>0</v>
      </c>
      <c r="X476">
        <v>0</v>
      </c>
      <c r="Y476">
        <v>0</v>
      </c>
      <c r="Z476">
        <v>0</v>
      </c>
      <c r="AA476">
        <v>0</v>
      </c>
      <c r="AB476">
        <v>0</v>
      </c>
      <c r="AC476">
        <v>0</v>
      </c>
      <c r="AD476">
        <v>0</v>
      </c>
      <c r="AE476">
        <v>0</v>
      </c>
      <c r="AF476">
        <v>0</v>
      </c>
      <c r="AG476">
        <v>0</v>
      </c>
      <c r="AH476">
        <v>0</v>
      </c>
      <c r="AI476">
        <v>0</v>
      </c>
      <c r="AJ476">
        <v>0</v>
      </c>
      <c r="AK476">
        <v>0</v>
      </c>
      <c r="AL476">
        <v>0</v>
      </c>
      <c r="AM476">
        <v>0</v>
      </c>
      <c r="AN476">
        <v>0</v>
      </c>
      <c r="AO476">
        <v>0</v>
      </c>
      <c r="AP476">
        <v>0</v>
      </c>
      <c r="AQ476">
        <v>0</v>
      </c>
      <c r="AR476">
        <v>0</v>
      </c>
      <c r="AS476">
        <v>0</v>
      </c>
      <c r="AT476">
        <v>0</v>
      </c>
      <c r="AU476">
        <v>0</v>
      </c>
      <c r="AV476">
        <v>0</v>
      </c>
    </row>
    <row r="477" spans="1:48" x14ac:dyDescent="0.45">
      <c r="A477" t="s">
        <v>10</v>
      </c>
      <c r="B477">
        <v>1</v>
      </c>
      <c r="C477">
        <v>7466</v>
      </c>
      <c r="D477">
        <v>5</v>
      </c>
      <c r="E477" t="s">
        <v>473</v>
      </c>
      <c r="G477">
        <v>0</v>
      </c>
      <c r="H477">
        <v>0</v>
      </c>
      <c r="I477">
        <v>0</v>
      </c>
      <c r="J477">
        <v>0</v>
      </c>
      <c r="K477">
        <v>0</v>
      </c>
      <c r="L477">
        <v>0</v>
      </c>
      <c r="M477">
        <v>0</v>
      </c>
      <c r="N477">
        <v>0</v>
      </c>
      <c r="O477">
        <v>0</v>
      </c>
      <c r="P477">
        <v>0</v>
      </c>
      <c r="Q477">
        <v>0</v>
      </c>
      <c r="R477">
        <v>0</v>
      </c>
      <c r="S477">
        <v>0</v>
      </c>
      <c r="T477">
        <v>0</v>
      </c>
      <c r="U477">
        <v>0</v>
      </c>
      <c r="V477">
        <v>0</v>
      </c>
      <c r="W477">
        <v>0</v>
      </c>
      <c r="X477">
        <v>0</v>
      </c>
      <c r="Y477">
        <v>0</v>
      </c>
      <c r="Z477">
        <v>0</v>
      </c>
      <c r="AA477">
        <v>0</v>
      </c>
      <c r="AB477">
        <v>0</v>
      </c>
      <c r="AC477">
        <v>0</v>
      </c>
      <c r="AD477">
        <v>0</v>
      </c>
      <c r="AE477">
        <v>0</v>
      </c>
      <c r="AF477">
        <v>0</v>
      </c>
      <c r="AG477">
        <v>0</v>
      </c>
      <c r="AH477">
        <v>0</v>
      </c>
      <c r="AI477">
        <v>0</v>
      </c>
      <c r="AJ477">
        <v>0</v>
      </c>
      <c r="AK477">
        <v>0</v>
      </c>
      <c r="AL477">
        <v>0</v>
      </c>
      <c r="AM477">
        <v>0</v>
      </c>
      <c r="AN477">
        <v>0</v>
      </c>
      <c r="AO477">
        <v>0</v>
      </c>
      <c r="AP477">
        <v>0</v>
      </c>
      <c r="AQ477">
        <v>0</v>
      </c>
      <c r="AR477">
        <v>0</v>
      </c>
      <c r="AS477">
        <v>0</v>
      </c>
      <c r="AT477">
        <v>0</v>
      </c>
      <c r="AU477">
        <v>0</v>
      </c>
      <c r="AV477">
        <v>0</v>
      </c>
    </row>
    <row r="478" spans="1:48" x14ac:dyDescent="0.45">
      <c r="A478" t="s">
        <v>10</v>
      </c>
      <c r="B478">
        <v>1</v>
      </c>
      <c r="C478">
        <v>7467</v>
      </c>
      <c r="D478">
        <v>5</v>
      </c>
      <c r="E478" t="s">
        <v>474</v>
      </c>
      <c r="G478">
        <v>0</v>
      </c>
      <c r="H478">
        <v>0</v>
      </c>
      <c r="I478">
        <v>0</v>
      </c>
      <c r="J478">
        <v>0</v>
      </c>
      <c r="K478">
        <v>0</v>
      </c>
      <c r="L478">
        <v>0</v>
      </c>
      <c r="M478">
        <v>0</v>
      </c>
      <c r="N478">
        <v>0</v>
      </c>
      <c r="O478">
        <v>0</v>
      </c>
      <c r="P478">
        <v>0</v>
      </c>
      <c r="Q478">
        <v>0</v>
      </c>
      <c r="R478">
        <v>0</v>
      </c>
      <c r="S478">
        <v>0</v>
      </c>
      <c r="T478">
        <v>0</v>
      </c>
      <c r="U478">
        <v>0</v>
      </c>
      <c r="V478">
        <v>0</v>
      </c>
      <c r="W478">
        <v>0</v>
      </c>
      <c r="X478">
        <v>0</v>
      </c>
      <c r="Y478">
        <v>0</v>
      </c>
      <c r="Z478">
        <v>0</v>
      </c>
      <c r="AA478">
        <v>0</v>
      </c>
      <c r="AB478">
        <v>0</v>
      </c>
      <c r="AC478">
        <v>0</v>
      </c>
      <c r="AD478">
        <v>0</v>
      </c>
      <c r="AE478">
        <v>0</v>
      </c>
      <c r="AF478">
        <v>0</v>
      </c>
      <c r="AG478">
        <v>0</v>
      </c>
      <c r="AH478">
        <v>0</v>
      </c>
      <c r="AI478">
        <v>0</v>
      </c>
      <c r="AJ478">
        <v>0</v>
      </c>
      <c r="AK478">
        <v>0</v>
      </c>
      <c r="AL478">
        <v>0</v>
      </c>
      <c r="AM478">
        <v>0</v>
      </c>
      <c r="AN478">
        <v>0</v>
      </c>
      <c r="AO478">
        <v>0</v>
      </c>
      <c r="AP478">
        <v>0</v>
      </c>
      <c r="AQ478">
        <v>0</v>
      </c>
      <c r="AR478">
        <v>0</v>
      </c>
      <c r="AS478">
        <v>0</v>
      </c>
      <c r="AT478">
        <v>0</v>
      </c>
      <c r="AU478">
        <v>0</v>
      </c>
      <c r="AV478">
        <v>0</v>
      </c>
    </row>
    <row r="479" spans="1:48" x14ac:dyDescent="0.45">
      <c r="A479" t="s">
        <v>10</v>
      </c>
      <c r="B479">
        <v>1</v>
      </c>
      <c r="C479">
        <v>7468</v>
      </c>
      <c r="D479">
        <v>5</v>
      </c>
      <c r="E479" t="s">
        <v>475</v>
      </c>
      <c r="G479">
        <v>0</v>
      </c>
      <c r="H479">
        <v>0</v>
      </c>
      <c r="I479">
        <v>0</v>
      </c>
      <c r="J479">
        <v>0</v>
      </c>
      <c r="K479">
        <v>0</v>
      </c>
      <c r="L479">
        <v>0</v>
      </c>
      <c r="M479">
        <v>0</v>
      </c>
      <c r="N479">
        <v>0</v>
      </c>
      <c r="O479">
        <v>83.74</v>
      </c>
      <c r="P479">
        <v>0</v>
      </c>
      <c r="Q479">
        <v>0</v>
      </c>
      <c r="R479">
        <v>195.46</v>
      </c>
      <c r="S479">
        <v>500</v>
      </c>
      <c r="T479">
        <v>0</v>
      </c>
      <c r="U479">
        <v>0</v>
      </c>
      <c r="V479">
        <v>0</v>
      </c>
      <c r="W479">
        <v>0</v>
      </c>
      <c r="X479">
        <v>0</v>
      </c>
      <c r="Y479">
        <v>0</v>
      </c>
      <c r="Z479">
        <v>0</v>
      </c>
      <c r="AA479">
        <v>160.78</v>
      </c>
      <c r="AB479">
        <v>0</v>
      </c>
      <c r="AC479">
        <v>0</v>
      </c>
      <c r="AD479">
        <v>919.66</v>
      </c>
      <c r="AE479">
        <v>0</v>
      </c>
      <c r="AF479">
        <v>0</v>
      </c>
      <c r="AG479">
        <v>0</v>
      </c>
      <c r="AH479">
        <v>0</v>
      </c>
      <c r="AI479">
        <v>0</v>
      </c>
      <c r="AJ479">
        <v>0</v>
      </c>
      <c r="AK479">
        <v>0</v>
      </c>
      <c r="AL479">
        <v>0</v>
      </c>
      <c r="AM479">
        <v>0</v>
      </c>
      <c r="AN479">
        <v>0</v>
      </c>
      <c r="AO479">
        <v>0</v>
      </c>
      <c r="AP479">
        <v>0</v>
      </c>
      <c r="AQ479">
        <v>0</v>
      </c>
      <c r="AR479">
        <v>0</v>
      </c>
      <c r="AS479">
        <v>0</v>
      </c>
      <c r="AT479">
        <v>0</v>
      </c>
      <c r="AU479">
        <v>0</v>
      </c>
      <c r="AV479">
        <v>0</v>
      </c>
    </row>
    <row r="480" spans="1:48" x14ac:dyDescent="0.45">
      <c r="A480" t="s">
        <v>10</v>
      </c>
      <c r="B480">
        <v>1</v>
      </c>
      <c r="C480">
        <v>7469</v>
      </c>
      <c r="D480">
        <v>5</v>
      </c>
      <c r="E480" t="s">
        <v>476</v>
      </c>
      <c r="G480">
        <v>0</v>
      </c>
      <c r="H480">
        <v>0</v>
      </c>
      <c r="I480">
        <v>0</v>
      </c>
      <c r="J480">
        <v>0</v>
      </c>
      <c r="K480">
        <v>0</v>
      </c>
      <c r="L480">
        <v>0</v>
      </c>
      <c r="M480">
        <v>0</v>
      </c>
      <c r="N480">
        <v>0</v>
      </c>
      <c r="O480">
        <v>0</v>
      </c>
      <c r="P480">
        <v>226.84</v>
      </c>
      <c r="Q480">
        <v>131.75</v>
      </c>
      <c r="R480">
        <v>0</v>
      </c>
      <c r="S480">
        <v>0</v>
      </c>
      <c r="T480">
        <v>0</v>
      </c>
      <c r="U480">
        <v>0</v>
      </c>
      <c r="V480">
        <v>0</v>
      </c>
      <c r="W480">
        <v>0</v>
      </c>
      <c r="X480">
        <v>0</v>
      </c>
      <c r="Y480">
        <v>0</v>
      </c>
      <c r="Z480">
        <v>0</v>
      </c>
      <c r="AA480">
        <v>0</v>
      </c>
      <c r="AB480">
        <v>0</v>
      </c>
      <c r="AC480">
        <v>0</v>
      </c>
      <c r="AD480">
        <v>0</v>
      </c>
      <c r="AE480">
        <v>0</v>
      </c>
      <c r="AF480">
        <v>0</v>
      </c>
      <c r="AG480">
        <v>0</v>
      </c>
      <c r="AH480">
        <v>0</v>
      </c>
      <c r="AI480">
        <v>0</v>
      </c>
      <c r="AJ480">
        <v>0</v>
      </c>
      <c r="AK480">
        <v>0</v>
      </c>
      <c r="AL480">
        <v>0</v>
      </c>
      <c r="AM480">
        <v>0</v>
      </c>
      <c r="AN480">
        <v>0</v>
      </c>
      <c r="AO480">
        <v>0</v>
      </c>
      <c r="AP480">
        <v>0</v>
      </c>
      <c r="AQ480">
        <v>0</v>
      </c>
      <c r="AR480">
        <v>0</v>
      </c>
      <c r="AS480">
        <v>0</v>
      </c>
      <c r="AT480">
        <v>0</v>
      </c>
      <c r="AU480">
        <v>0</v>
      </c>
      <c r="AV480">
        <v>0</v>
      </c>
    </row>
    <row r="481" spans="1:48" x14ac:dyDescent="0.45">
      <c r="A481" t="s">
        <v>10</v>
      </c>
      <c r="B481">
        <v>1</v>
      </c>
      <c r="C481">
        <v>7475</v>
      </c>
      <c r="D481">
        <v>5</v>
      </c>
      <c r="E481" t="s">
        <v>477</v>
      </c>
      <c r="G481">
        <v>0</v>
      </c>
      <c r="H481">
        <v>0</v>
      </c>
      <c r="I481">
        <v>0</v>
      </c>
      <c r="J481">
        <v>0</v>
      </c>
      <c r="K481">
        <v>0</v>
      </c>
      <c r="L481">
        <v>0</v>
      </c>
      <c r="M481">
        <v>0</v>
      </c>
      <c r="N481">
        <v>0</v>
      </c>
      <c r="O481">
        <v>0</v>
      </c>
      <c r="P481">
        <v>0</v>
      </c>
      <c r="Q481">
        <v>43.95</v>
      </c>
      <c r="R481">
        <v>0</v>
      </c>
      <c r="S481">
        <v>350</v>
      </c>
      <c r="T481">
        <v>0</v>
      </c>
      <c r="U481">
        <v>0</v>
      </c>
      <c r="V481">
        <v>0</v>
      </c>
      <c r="W481">
        <v>0</v>
      </c>
      <c r="X481">
        <v>0</v>
      </c>
      <c r="Y481">
        <v>0</v>
      </c>
      <c r="Z481">
        <v>0</v>
      </c>
      <c r="AA481">
        <v>0</v>
      </c>
      <c r="AB481">
        <v>0</v>
      </c>
      <c r="AC481">
        <v>0</v>
      </c>
      <c r="AD481">
        <v>0</v>
      </c>
      <c r="AE481">
        <v>0</v>
      </c>
      <c r="AF481">
        <v>0</v>
      </c>
      <c r="AG481">
        <v>0</v>
      </c>
      <c r="AH481">
        <v>0</v>
      </c>
      <c r="AI481">
        <v>0</v>
      </c>
      <c r="AJ481">
        <v>0</v>
      </c>
      <c r="AK481">
        <v>0</v>
      </c>
      <c r="AL481">
        <v>0</v>
      </c>
      <c r="AM481">
        <v>0</v>
      </c>
      <c r="AN481">
        <v>0</v>
      </c>
      <c r="AO481">
        <v>0</v>
      </c>
      <c r="AP481">
        <v>0</v>
      </c>
      <c r="AQ481">
        <v>0</v>
      </c>
      <c r="AR481">
        <v>0</v>
      </c>
      <c r="AS481">
        <v>0</v>
      </c>
      <c r="AT481">
        <v>0</v>
      </c>
      <c r="AU481">
        <v>0</v>
      </c>
      <c r="AV481">
        <v>0</v>
      </c>
    </row>
    <row r="482" spans="1:48" x14ac:dyDescent="0.45">
      <c r="A482" t="s">
        <v>10</v>
      </c>
      <c r="B482">
        <v>1</v>
      </c>
      <c r="C482">
        <v>7500</v>
      </c>
      <c r="D482">
        <v>5</v>
      </c>
      <c r="E482" t="s">
        <v>478</v>
      </c>
      <c r="G482">
        <v>0</v>
      </c>
      <c r="H482">
        <v>0</v>
      </c>
      <c r="I482">
        <v>0</v>
      </c>
      <c r="J482">
        <v>0</v>
      </c>
      <c r="K482">
        <v>0</v>
      </c>
      <c r="L482">
        <v>0</v>
      </c>
      <c r="M482">
        <v>0</v>
      </c>
      <c r="N482">
        <v>0</v>
      </c>
      <c r="O482">
        <v>0</v>
      </c>
      <c r="P482">
        <v>0</v>
      </c>
      <c r="Q482">
        <v>0</v>
      </c>
      <c r="R482">
        <v>0</v>
      </c>
      <c r="S482">
        <v>0</v>
      </c>
      <c r="T482">
        <v>0</v>
      </c>
      <c r="U482">
        <v>0</v>
      </c>
      <c r="V482">
        <v>0</v>
      </c>
      <c r="W482">
        <v>0</v>
      </c>
      <c r="X482">
        <v>0</v>
      </c>
      <c r="Y482">
        <v>0</v>
      </c>
      <c r="Z482">
        <v>0</v>
      </c>
      <c r="AA482">
        <v>0</v>
      </c>
      <c r="AB482">
        <v>0</v>
      </c>
      <c r="AC482">
        <v>0</v>
      </c>
      <c r="AD482">
        <v>0</v>
      </c>
      <c r="AE482">
        <v>0</v>
      </c>
      <c r="AF482">
        <v>0</v>
      </c>
      <c r="AG482">
        <v>0</v>
      </c>
      <c r="AH482">
        <v>0</v>
      </c>
      <c r="AI482">
        <v>0</v>
      </c>
      <c r="AJ482">
        <v>0</v>
      </c>
      <c r="AK482">
        <v>0</v>
      </c>
      <c r="AL482">
        <v>0</v>
      </c>
      <c r="AM482">
        <v>0</v>
      </c>
      <c r="AN482">
        <v>0</v>
      </c>
      <c r="AO482">
        <v>0</v>
      </c>
      <c r="AP482">
        <v>0</v>
      </c>
      <c r="AQ482">
        <v>0</v>
      </c>
      <c r="AR482">
        <v>0</v>
      </c>
      <c r="AS482">
        <v>0</v>
      </c>
      <c r="AT482">
        <v>0</v>
      </c>
      <c r="AU482">
        <v>0</v>
      </c>
      <c r="AV482">
        <v>0</v>
      </c>
    </row>
    <row r="483" spans="1:48" x14ac:dyDescent="0.45">
      <c r="A483" t="s">
        <v>10</v>
      </c>
      <c r="B483">
        <v>1</v>
      </c>
      <c r="C483">
        <v>7501</v>
      </c>
      <c r="D483">
        <v>5</v>
      </c>
      <c r="E483" t="s">
        <v>478</v>
      </c>
      <c r="G483">
        <v>0</v>
      </c>
      <c r="H483">
        <v>0</v>
      </c>
      <c r="I483">
        <v>0</v>
      </c>
      <c r="J483">
        <v>0</v>
      </c>
      <c r="K483">
        <v>0</v>
      </c>
      <c r="L483">
        <v>0</v>
      </c>
      <c r="M483">
        <v>0</v>
      </c>
      <c r="N483">
        <v>0</v>
      </c>
      <c r="O483">
        <v>0</v>
      </c>
      <c r="P483">
        <v>0</v>
      </c>
      <c r="Q483">
        <v>0</v>
      </c>
      <c r="R483">
        <v>0</v>
      </c>
      <c r="S483">
        <v>0</v>
      </c>
      <c r="T483">
        <v>0</v>
      </c>
      <c r="U483">
        <v>0</v>
      </c>
      <c r="V483">
        <v>0</v>
      </c>
      <c r="W483">
        <v>0</v>
      </c>
      <c r="X483">
        <v>0</v>
      </c>
      <c r="Y483">
        <v>0</v>
      </c>
      <c r="Z483">
        <v>0</v>
      </c>
      <c r="AA483">
        <v>0</v>
      </c>
      <c r="AB483">
        <v>0</v>
      </c>
      <c r="AC483">
        <v>0</v>
      </c>
      <c r="AD483">
        <v>0</v>
      </c>
      <c r="AE483">
        <v>0</v>
      </c>
      <c r="AF483">
        <v>0</v>
      </c>
      <c r="AG483">
        <v>0</v>
      </c>
      <c r="AH483">
        <v>0</v>
      </c>
      <c r="AI483">
        <v>0</v>
      </c>
      <c r="AJ483">
        <v>0</v>
      </c>
      <c r="AK483">
        <v>0</v>
      </c>
      <c r="AL483">
        <v>0</v>
      </c>
      <c r="AM483">
        <v>0</v>
      </c>
      <c r="AN483">
        <v>0</v>
      </c>
      <c r="AO483">
        <v>0</v>
      </c>
      <c r="AP483">
        <v>0</v>
      </c>
      <c r="AQ483">
        <v>0</v>
      </c>
      <c r="AR483">
        <v>0</v>
      </c>
      <c r="AS483">
        <v>0</v>
      </c>
      <c r="AT483">
        <v>0</v>
      </c>
      <c r="AU483">
        <v>0</v>
      </c>
      <c r="AV483">
        <v>0</v>
      </c>
    </row>
    <row r="484" spans="1:48" x14ac:dyDescent="0.45">
      <c r="A484" t="s">
        <v>10</v>
      </c>
      <c r="B484">
        <v>1</v>
      </c>
      <c r="C484">
        <v>7502</v>
      </c>
      <c r="D484">
        <v>5</v>
      </c>
      <c r="E484" t="s">
        <v>478</v>
      </c>
      <c r="G484">
        <v>0</v>
      </c>
      <c r="H484">
        <v>0</v>
      </c>
      <c r="I484">
        <v>0</v>
      </c>
      <c r="J484">
        <v>0</v>
      </c>
      <c r="K484">
        <v>0</v>
      </c>
      <c r="L484">
        <v>0</v>
      </c>
      <c r="M484">
        <v>0</v>
      </c>
      <c r="N484">
        <v>0</v>
      </c>
      <c r="O484">
        <v>0</v>
      </c>
      <c r="P484">
        <v>0</v>
      </c>
      <c r="Q484">
        <v>0</v>
      </c>
      <c r="R484">
        <v>0</v>
      </c>
      <c r="S484">
        <v>0</v>
      </c>
      <c r="T484">
        <v>0</v>
      </c>
      <c r="U484">
        <v>0</v>
      </c>
      <c r="V484">
        <v>0</v>
      </c>
      <c r="W484">
        <v>0</v>
      </c>
      <c r="X484">
        <v>0</v>
      </c>
      <c r="Y484">
        <v>0</v>
      </c>
      <c r="Z484">
        <v>0</v>
      </c>
      <c r="AA484">
        <v>0</v>
      </c>
      <c r="AB484">
        <v>0</v>
      </c>
      <c r="AC484">
        <v>0</v>
      </c>
      <c r="AD484">
        <v>0</v>
      </c>
      <c r="AE484">
        <v>0</v>
      </c>
      <c r="AF484">
        <v>0</v>
      </c>
      <c r="AG484">
        <v>0</v>
      </c>
      <c r="AH484">
        <v>0</v>
      </c>
      <c r="AI484">
        <v>0</v>
      </c>
      <c r="AJ484">
        <v>0</v>
      </c>
      <c r="AK484">
        <v>0</v>
      </c>
      <c r="AL484">
        <v>0</v>
      </c>
      <c r="AM484">
        <v>0</v>
      </c>
      <c r="AN484">
        <v>0</v>
      </c>
      <c r="AO484">
        <v>0</v>
      </c>
      <c r="AP484">
        <v>0</v>
      </c>
      <c r="AQ484">
        <v>0</v>
      </c>
      <c r="AR484">
        <v>0</v>
      </c>
      <c r="AS484">
        <v>0</v>
      </c>
      <c r="AT484">
        <v>0</v>
      </c>
      <c r="AU484">
        <v>0</v>
      </c>
      <c r="AV484">
        <v>0</v>
      </c>
    </row>
    <row r="485" spans="1:48" x14ac:dyDescent="0.45">
      <c r="A485" t="s">
        <v>10</v>
      </c>
      <c r="B485">
        <v>1</v>
      </c>
      <c r="C485">
        <v>7503</v>
      </c>
      <c r="D485">
        <v>5</v>
      </c>
      <c r="E485" t="s">
        <v>478</v>
      </c>
      <c r="G485">
        <v>0</v>
      </c>
      <c r="H485">
        <v>0</v>
      </c>
      <c r="I485">
        <v>0</v>
      </c>
      <c r="J485">
        <v>0</v>
      </c>
      <c r="K485">
        <v>0</v>
      </c>
      <c r="L485">
        <v>0</v>
      </c>
      <c r="M485">
        <v>0</v>
      </c>
      <c r="N485">
        <v>0</v>
      </c>
      <c r="O485">
        <v>0</v>
      </c>
      <c r="P485">
        <v>0</v>
      </c>
      <c r="Q485">
        <v>0</v>
      </c>
      <c r="R485">
        <v>0</v>
      </c>
      <c r="S485">
        <v>0</v>
      </c>
      <c r="T485">
        <v>0</v>
      </c>
      <c r="U485">
        <v>0</v>
      </c>
      <c r="V485">
        <v>0</v>
      </c>
      <c r="W485">
        <v>0</v>
      </c>
      <c r="X485">
        <v>0</v>
      </c>
      <c r="Y485">
        <v>0</v>
      </c>
      <c r="Z485">
        <v>0</v>
      </c>
      <c r="AA485">
        <v>0</v>
      </c>
      <c r="AB485">
        <v>0</v>
      </c>
      <c r="AC485">
        <v>0</v>
      </c>
      <c r="AD485">
        <v>0</v>
      </c>
      <c r="AE485">
        <v>0</v>
      </c>
      <c r="AF485">
        <v>0</v>
      </c>
      <c r="AG485">
        <v>0</v>
      </c>
      <c r="AH485">
        <v>0</v>
      </c>
      <c r="AI485">
        <v>0</v>
      </c>
      <c r="AJ485">
        <v>0</v>
      </c>
      <c r="AK485">
        <v>0</v>
      </c>
      <c r="AL485">
        <v>0</v>
      </c>
      <c r="AM485">
        <v>0</v>
      </c>
      <c r="AN485">
        <v>0</v>
      </c>
      <c r="AO485">
        <v>0</v>
      </c>
      <c r="AP485">
        <v>0</v>
      </c>
      <c r="AQ485">
        <v>0</v>
      </c>
      <c r="AR485">
        <v>0</v>
      </c>
      <c r="AS485">
        <v>0</v>
      </c>
      <c r="AT485">
        <v>0</v>
      </c>
      <c r="AU485">
        <v>0</v>
      </c>
      <c r="AV485">
        <v>0</v>
      </c>
    </row>
    <row r="486" spans="1:48" x14ac:dyDescent="0.45">
      <c r="A486" t="s">
        <v>10</v>
      </c>
      <c r="B486">
        <v>1</v>
      </c>
      <c r="C486">
        <v>7504</v>
      </c>
      <c r="D486">
        <v>5</v>
      </c>
      <c r="E486" t="s">
        <v>382</v>
      </c>
      <c r="G486">
        <v>0</v>
      </c>
      <c r="H486">
        <v>0</v>
      </c>
      <c r="I486">
        <v>0</v>
      </c>
      <c r="J486">
        <v>0</v>
      </c>
      <c r="K486">
        <v>0</v>
      </c>
      <c r="L486">
        <v>0</v>
      </c>
      <c r="M486">
        <v>0</v>
      </c>
      <c r="N486">
        <v>0</v>
      </c>
      <c r="O486">
        <v>0</v>
      </c>
      <c r="P486">
        <v>0</v>
      </c>
      <c r="Q486">
        <v>0</v>
      </c>
      <c r="R486">
        <v>0</v>
      </c>
      <c r="S486">
        <v>0</v>
      </c>
      <c r="T486">
        <v>0</v>
      </c>
      <c r="U486">
        <v>0</v>
      </c>
      <c r="V486">
        <v>0</v>
      </c>
      <c r="W486">
        <v>0</v>
      </c>
      <c r="X486">
        <v>0</v>
      </c>
      <c r="Y486">
        <v>0</v>
      </c>
      <c r="Z486">
        <v>0</v>
      </c>
      <c r="AA486">
        <v>0</v>
      </c>
      <c r="AB486">
        <v>0</v>
      </c>
      <c r="AC486">
        <v>0</v>
      </c>
      <c r="AD486">
        <v>0</v>
      </c>
      <c r="AE486">
        <v>0</v>
      </c>
      <c r="AF486">
        <v>0</v>
      </c>
      <c r="AG486">
        <v>0</v>
      </c>
      <c r="AH486">
        <v>0</v>
      </c>
      <c r="AI486">
        <v>0</v>
      </c>
      <c r="AJ486">
        <v>0</v>
      </c>
      <c r="AK486">
        <v>0</v>
      </c>
      <c r="AL486">
        <v>0</v>
      </c>
      <c r="AM486">
        <v>0</v>
      </c>
      <c r="AN486">
        <v>0</v>
      </c>
      <c r="AO486">
        <v>0</v>
      </c>
      <c r="AP486">
        <v>0</v>
      </c>
      <c r="AQ486">
        <v>0</v>
      </c>
      <c r="AR486">
        <v>0</v>
      </c>
      <c r="AS486">
        <v>0</v>
      </c>
      <c r="AT486">
        <v>0</v>
      </c>
      <c r="AU486">
        <v>0</v>
      </c>
      <c r="AV486">
        <v>0</v>
      </c>
    </row>
    <row r="487" spans="1:48" x14ac:dyDescent="0.45">
      <c r="A487" t="s">
        <v>10</v>
      </c>
      <c r="B487">
        <v>1</v>
      </c>
      <c r="C487">
        <v>7505</v>
      </c>
      <c r="D487">
        <v>5</v>
      </c>
      <c r="E487" t="s">
        <v>479</v>
      </c>
      <c r="G487">
        <v>0</v>
      </c>
      <c r="H487">
        <v>0</v>
      </c>
      <c r="I487">
        <v>0</v>
      </c>
      <c r="J487">
        <v>0</v>
      </c>
      <c r="K487">
        <v>0</v>
      </c>
      <c r="L487">
        <v>0</v>
      </c>
      <c r="M487">
        <v>0</v>
      </c>
      <c r="N487">
        <v>375</v>
      </c>
      <c r="O487">
        <v>0</v>
      </c>
      <c r="P487">
        <v>0</v>
      </c>
      <c r="Q487">
        <v>0</v>
      </c>
      <c r="R487">
        <v>0</v>
      </c>
      <c r="S487">
        <v>0</v>
      </c>
      <c r="T487">
        <v>0</v>
      </c>
      <c r="U487">
        <v>0</v>
      </c>
      <c r="V487">
        <v>0</v>
      </c>
      <c r="W487">
        <v>0</v>
      </c>
      <c r="X487">
        <v>0</v>
      </c>
      <c r="Y487">
        <v>0</v>
      </c>
      <c r="Z487">
        <v>0</v>
      </c>
      <c r="AA487">
        <v>0</v>
      </c>
      <c r="AB487">
        <v>0</v>
      </c>
      <c r="AC487">
        <v>0</v>
      </c>
      <c r="AD487">
        <v>0</v>
      </c>
      <c r="AE487">
        <v>0</v>
      </c>
      <c r="AF487">
        <v>0</v>
      </c>
      <c r="AG487">
        <v>0</v>
      </c>
      <c r="AH487">
        <v>0</v>
      </c>
      <c r="AI487">
        <v>0</v>
      </c>
      <c r="AJ487">
        <v>0</v>
      </c>
      <c r="AK487">
        <v>0</v>
      </c>
      <c r="AL487">
        <v>0</v>
      </c>
      <c r="AM487">
        <v>0</v>
      </c>
      <c r="AN487">
        <v>0</v>
      </c>
      <c r="AO487">
        <v>0</v>
      </c>
      <c r="AP487">
        <v>0</v>
      </c>
      <c r="AQ487">
        <v>0</v>
      </c>
      <c r="AR487">
        <v>0</v>
      </c>
      <c r="AS487">
        <v>0</v>
      </c>
      <c r="AT487">
        <v>0</v>
      </c>
      <c r="AU487">
        <v>0</v>
      </c>
      <c r="AV487">
        <v>0</v>
      </c>
    </row>
    <row r="488" spans="1:48" x14ac:dyDescent="0.45">
      <c r="A488" t="s">
        <v>10</v>
      </c>
      <c r="B488">
        <v>1</v>
      </c>
      <c r="C488">
        <v>7506</v>
      </c>
      <c r="D488">
        <v>5</v>
      </c>
      <c r="E488" t="s">
        <v>480</v>
      </c>
      <c r="G488">
        <v>0</v>
      </c>
      <c r="H488">
        <v>0</v>
      </c>
      <c r="I488">
        <v>0</v>
      </c>
      <c r="J488">
        <v>0</v>
      </c>
      <c r="K488">
        <v>0</v>
      </c>
      <c r="L488">
        <v>88.2</v>
      </c>
      <c r="M488">
        <v>0</v>
      </c>
      <c r="N488">
        <v>0</v>
      </c>
      <c r="O488">
        <v>0</v>
      </c>
      <c r="P488">
        <v>0</v>
      </c>
      <c r="Q488">
        <v>156.07</v>
      </c>
      <c r="R488">
        <v>231.77</v>
      </c>
      <c r="S488">
        <v>344.95</v>
      </c>
      <c r="T488">
        <v>0</v>
      </c>
      <c r="U488">
        <v>0</v>
      </c>
      <c r="V488">
        <v>0</v>
      </c>
      <c r="W488">
        <v>0</v>
      </c>
      <c r="X488">
        <v>0</v>
      </c>
      <c r="Y488">
        <v>0</v>
      </c>
      <c r="Z488">
        <v>0</v>
      </c>
      <c r="AA488">
        <v>75</v>
      </c>
      <c r="AB488">
        <v>0</v>
      </c>
      <c r="AC488">
        <v>0</v>
      </c>
      <c r="AD488">
        <v>485.25</v>
      </c>
      <c r="AE488">
        <v>225</v>
      </c>
      <c r="AF488">
        <v>0</v>
      </c>
      <c r="AG488">
        <v>0</v>
      </c>
      <c r="AH488">
        <v>0</v>
      </c>
      <c r="AI488">
        <v>0</v>
      </c>
      <c r="AJ488">
        <v>0</v>
      </c>
      <c r="AK488">
        <v>0</v>
      </c>
      <c r="AL488">
        <v>0</v>
      </c>
      <c r="AM488">
        <v>75</v>
      </c>
      <c r="AN488">
        <v>0</v>
      </c>
      <c r="AO488">
        <v>0</v>
      </c>
      <c r="AP488">
        <v>0</v>
      </c>
      <c r="AQ488">
        <v>0</v>
      </c>
      <c r="AR488">
        <v>0</v>
      </c>
      <c r="AS488">
        <v>0</v>
      </c>
      <c r="AT488">
        <v>0</v>
      </c>
      <c r="AU488">
        <v>0</v>
      </c>
      <c r="AV488">
        <v>0</v>
      </c>
    </row>
    <row r="489" spans="1:48" x14ac:dyDescent="0.45">
      <c r="A489" t="s">
        <v>10</v>
      </c>
      <c r="B489">
        <v>1</v>
      </c>
      <c r="C489">
        <v>7507</v>
      </c>
      <c r="D489">
        <v>5</v>
      </c>
      <c r="E489" t="s">
        <v>150</v>
      </c>
      <c r="G489">
        <v>0</v>
      </c>
      <c r="H489">
        <v>0</v>
      </c>
      <c r="I489">
        <v>0</v>
      </c>
      <c r="J489">
        <v>0</v>
      </c>
      <c r="K489">
        <v>0</v>
      </c>
      <c r="L489">
        <v>0</v>
      </c>
      <c r="M489">
        <v>0</v>
      </c>
      <c r="N489">
        <v>0</v>
      </c>
      <c r="O489">
        <v>0</v>
      </c>
      <c r="P489">
        <v>0</v>
      </c>
      <c r="Q489">
        <v>0</v>
      </c>
      <c r="R489">
        <v>0</v>
      </c>
      <c r="S489">
        <v>0</v>
      </c>
      <c r="T489">
        <v>0</v>
      </c>
      <c r="U489">
        <v>0</v>
      </c>
      <c r="V489">
        <v>0</v>
      </c>
      <c r="W489">
        <v>0</v>
      </c>
      <c r="X489">
        <v>0</v>
      </c>
      <c r="Y489">
        <v>0</v>
      </c>
      <c r="Z489">
        <v>0</v>
      </c>
      <c r="AA489">
        <v>0</v>
      </c>
      <c r="AB489">
        <v>0</v>
      </c>
      <c r="AC489">
        <v>0</v>
      </c>
      <c r="AD489">
        <v>0</v>
      </c>
      <c r="AE489">
        <v>0</v>
      </c>
      <c r="AF489">
        <v>0</v>
      </c>
      <c r="AG489">
        <v>0</v>
      </c>
      <c r="AH489">
        <v>0</v>
      </c>
      <c r="AI489">
        <v>0</v>
      </c>
      <c r="AJ489">
        <v>0</v>
      </c>
      <c r="AK489">
        <v>0</v>
      </c>
      <c r="AL489">
        <v>0</v>
      </c>
      <c r="AM489">
        <v>0</v>
      </c>
      <c r="AN489">
        <v>0</v>
      </c>
      <c r="AO489">
        <v>0</v>
      </c>
      <c r="AP489">
        <v>0</v>
      </c>
      <c r="AQ489">
        <v>0</v>
      </c>
      <c r="AR489">
        <v>0</v>
      </c>
      <c r="AS489">
        <v>0</v>
      </c>
      <c r="AT489">
        <v>0</v>
      </c>
      <c r="AU489">
        <v>0</v>
      </c>
      <c r="AV489">
        <v>0</v>
      </c>
    </row>
    <row r="490" spans="1:48" x14ac:dyDescent="0.45">
      <c r="A490" t="s">
        <v>10</v>
      </c>
      <c r="B490">
        <v>1</v>
      </c>
      <c r="C490">
        <v>7508</v>
      </c>
      <c r="D490">
        <v>5</v>
      </c>
      <c r="E490" t="s">
        <v>481</v>
      </c>
      <c r="G490">
        <v>0</v>
      </c>
      <c r="H490">
        <v>0</v>
      </c>
      <c r="I490">
        <v>0</v>
      </c>
      <c r="J490">
        <v>0</v>
      </c>
      <c r="K490">
        <v>0</v>
      </c>
      <c r="L490">
        <v>0</v>
      </c>
      <c r="M490">
        <v>0</v>
      </c>
      <c r="N490">
        <v>0</v>
      </c>
      <c r="O490">
        <v>0</v>
      </c>
      <c r="P490">
        <v>0</v>
      </c>
      <c r="Q490">
        <v>184.95</v>
      </c>
      <c r="R490">
        <v>0</v>
      </c>
      <c r="S490">
        <v>0</v>
      </c>
      <c r="T490">
        <v>0</v>
      </c>
      <c r="U490">
        <v>0</v>
      </c>
      <c r="V490">
        <v>0</v>
      </c>
      <c r="W490">
        <v>0</v>
      </c>
      <c r="X490">
        <v>0</v>
      </c>
      <c r="Y490">
        <v>0</v>
      </c>
      <c r="Z490">
        <v>0</v>
      </c>
      <c r="AA490">
        <v>0</v>
      </c>
      <c r="AB490">
        <v>0</v>
      </c>
      <c r="AC490">
        <v>0</v>
      </c>
      <c r="AD490">
        <v>0</v>
      </c>
      <c r="AE490">
        <v>0</v>
      </c>
      <c r="AF490">
        <v>0</v>
      </c>
      <c r="AG490">
        <v>0</v>
      </c>
      <c r="AH490">
        <v>0</v>
      </c>
      <c r="AI490">
        <v>0</v>
      </c>
      <c r="AJ490">
        <v>0</v>
      </c>
      <c r="AK490">
        <v>0</v>
      </c>
      <c r="AL490">
        <v>0</v>
      </c>
      <c r="AM490">
        <v>0</v>
      </c>
      <c r="AN490">
        <v>0</v>
      </c>
      <c r="AO490">
        <v>0</v>
      </c>
      <c r="AP490">
        <v>0</v>
      </c>
      <c r="AQ490">
        <v>0</v>
      </c>
      <c r="AR490">
        <v>0</v>
      </c>
      <c r="AS490">
        <v>0</v>
      </c>
      <c r="AT490">
        <v>0</v>
      </c>
      <c r="AU490">
        <v>0</v>
      </c>
      <c r="AV490">
        <v>0</v>
      </c>
    </row>
    <row r="491" spans="1:48" x14ac:dyDescent="0.45">
      <c r="A491" t="s">
        <v>10</v>
      </c>
      <c r="B491">
        <v>1</v>
      </c>
      <c r="C491">
        <v>7600</v>
      </c>
      <c r="D491">
        <v>5</v>
      </c>
      <c r="E491" t="s">
        <v>482</v>
      </c>
      <c r="G491">
        <v>0</v>
      </c>
      <c r="H491">
        <v>0</v>
      </c>
      <c r="I491">
        <v>0</v>
      </c>
      <c r="J491">
        <v>0</v>
      </c>
      <c r="K491">
        <v>0</v>
      </c>
      <c r="L491">
        <v>0</v>
      </c>
      <c r="M491">
        <v>0</v>
      </c>
      <c r="N491">
        <v>0</v>
      </c>
      <c r="O491">
        <v>0</v>
      </c>
      <c r="P491">
        <v>0</v>
      </c>
      <c r="Q491">
        <v>100</v>
      </c>
      <c r="R491">
        <v>0</v>
      </c>
      <c r="S491">
        <v>159.6</v>
      </c>
      <c r="T491">
        <v>0</v>
      </c>
      <c r="U491">
        <v>0</v>
      </c>
      <c r="V491">
        <v>0</v>
      </c>
      <c r="W491">
        <v>0</v>
      </c>
      <c r="X491">
        <v>0</v>
      </c>
      <c r="Y491">
        <v>0</v>
      </c>
      <c r="Z491">
        <v>1182.29</v>
      </c>
      <c r="AA491">
        <v>169.55</v>
      </c>
      <c r="AB491">
        <v>0</v>
      </c>
      <c r="AC491">
        <v>0</v>
      </c>
      <c r="AD491">
        <v>0</v>
      </c>
      <c r="AE491">
        <v>1278.7</v>
      </c>
      <c r="AF491">
        <v>0</v>
      </c>
      <c r="AG491">
        <v>117.36</v>
      </c>
      <c r="AH491">
        <v>0</v>
      </c>
      <c r="AI491">
        <v>0</v>
      </c>
      <c r="AJ491">
        <v>0</v>
      </c>
      <c r="AK491">
        <v>0</v>
      </c>
      <c r="AL491">
        <v>0</v>
      </c>
      <c r="AM491">
        <v>0</v>
      </c>
      <c r="AN491">
        <v>922.11</v>
      </c>
      <c r="AO491">
        <v>271.47000000000003</v>
      </c>
      <c r="AP491">
        <v>240</v>
      </c>
      <c r="AQ491">
        <v>0</v>
      </c>
      <c r="AR491">
        <v>0</v>
      </c>
      <c r="AS491">
        <v>0</v>
      </c>
      <c r="AT491">
        <v>0</v>
      </c>
      <c r="AU491">
        <v>0</v>
      </c>
      <c r="AV491">
        <v>0</v>
      </c>
    </row>
    <row r="492" spans="1:48" x14ac:dyDescent="0.45">
      <c r="A492" t="s">
        <v>10</v>
      </c>
      <c r="B492">
        <v>1</v>
      </c>
      <c r="C492">
        <v>7602</v>
      </c>
      <c r="D492">
        <v>5</v>
      </c>
      <c r="E492" t="s">
        <v>478</v>
      </c>
      <c r="G492">
        <v>0</v>
      </c>
      <c r="H492">
        <v>0</v>
      </c>
      <c r="I492">
        <v>0</v>
      </c>
      <c r="J492">
        <v>0</v>
      </c>
      <c r="K492">
        <v>0</v>
      </c>
      <c r="L492">
        <v>0</v>
      </c>
      <c r="M492">
        <v>0</v>
      </c>
      <c r="N492">
        <v>0</v>
      </c>
      <c r="O492">
        <v>0</v>
      </c>
      <c r="P492">
        <v>0</v>
      </c>
      <c r="Q492">
        <v>0</v>
      </c>
      <c r="R492">
        <v>0</v>
      </c>
      <c r="S492">
        <v>0</v>
      </c>
      <c r="T492">
        <v>0</v>
      </c>
      <c r="U492">
        <v>0</v>
      </c>
      <c r="V492">
        <v>0</v>
      </c>
      <c r="W492">
        <v>0</v>
      </c>
      <c r="X492">
        <v>0</v>
      </c>
      <c r="Y492">
        <v>0</v>
      </c>
      <c r="Z492">
        <v>0</v>
      </c>
      <c r="AA492">
        <v>0</v>
      </c>
      <c r="AB492">
        <v>0</v>
      </c>
      <c r="AC492">
        <v>0</v>
      </c>
      <c r="AD492">
        <v>0</v>
      </c>
      <c r="AE492">
        <v>0</v>
      </c>
      <c r="AF492">
        <v>0</v>
      </c>
      <c r="AG492">
        <v>0</v>
      </c>
      <c r="AH492">
        <v>0</v>
      </c>
      <c r="AI492">
        <v>0</v>
      </c>
      <c r="AJ492">
        <v>0</v>
      </c>
      <c r="AK492">
        <v>0</v>
      </c>
      <c r="AL492">
        <v>0</v>
      </c>
      <c r="AM492">
        <v>0</v>
      </c>
      <c r="AN492">
        <v>0</v>
      </c>
      <c r="AO492">
        <v>0</v>
      </c>
      <c r="AP492">
        <v>0</v>
      </c>
      <c r="AQ492">
        <v>0</v>
      </c>
      <c r="AR492">
        <v>0</v>
      </c>
      <c r="AS492">
        <v>0</v>
      </c>
      <c r="AT492">
        <v>0</v>
      </c>
      <c r="AU492">
        <v>0</v>
      </c>
      <c r="AV492">
        <v>0</v>
      </c>
    </row>
    <row r="493" spans="1:48" x14ac:dyDescent="0.45">
      <c r="A493" t="s">
        <v>10</v>
      </c>
      <c r="B493">
        <v>1</v>
      </c>
      <c r="C493">
        <v>7603</v>
      </c>
      <c r="D493">
        <v>5</v>
      </c>
      <c r="E493" t="s">
        <v>478</v>
      </c>
      <c r="G493">
        <v>0</v>
      </c>
      <c r="H493">
        <v>0</v>
      </c>
      <c r="I493">
        <v>0</v>
      </c>
      <c r="J493">
        <v>0</v>
      </c>
      <c r="K493">
        <v>0</v>
      </c>
      <c r="L493">
        <v>0</v>
      </c>
      <c r="M493">
        <v>0</v>
      </c>
      <c r="N493">
        <v>0</v>
      </c>
      <c r="O493">
        <v>0</v>
      </c>
      <c r="P493">
        <v>0</v>
      </c>
      <c r="Q493">
        <v>0</v>
      </c>
      <c r="R493">
        <v>0</v>
      </c>
      <c r="S493">
        <v>0</v>
      </c>
      <c r="T493">
        <v>0</v>
      </c>
      <c r="U493">
        <v>0</v>
      </c>
      <c r="V493">
        <v>0</v>
      </c>
      <c r="W493">
        <v>0</v>
      </c>
      <c r="X493">
        <v>0</v>
      </c>
      <c r="Y493">
        <v>0</v>
      </c>
      <c r="Z493">
        <v>0</v>
      </c>
      <c r="AA493">
        <v>0</v>
      </c>
      <c r="AB493">
        <v>0</v>
      </c>
      <c r="AC493">
        <v>0</v>
      </c>
      <c r="AD493">
        <v>0</v>
      </c>
      <c r="AE493">
        <v>0</v>
      </c>
      <c r="AF493">
        <v>0</v>
      </c>
      <c r="AG493">
        <v>0</v>
      </c>
      <c r="AH493">
        <v>0</v>
      </c>
      <c r="AI493">
        <v>0</v>
      </c>
      <c r="AJ493">
        <v>0</v>
      </c>
      <c r="AK493">
        <v>0</v>
      </c>
      <c r="AL493">
        <v>0</v>
      </c>
      <c r="AM493">
        <v>0</v>
      </c>
      <c r="AN493">
        <v>0</v>
      </c>
      <c r="AO493">
        <v>0</v>
      </c>
      <c r="AP493">
        <v>0</v>
      </c>
      <c r="AQ493">
        <v>0</v>
      </c>
      <c r="AR493">
        <v>0</v>
      </c>
      <c r="AS493">
        <v>0</v>
      </c>
      <c r="AT493">
        <v>0</v>
      </c>
      <c r="AU493">
        <v>0</v>
      </c>
      <c r="AV493">
        <v>0</v>
      </c>
    </row>
    <row r="494" spans="1:48" x14ac:dyDescent="0.45">
      <c r="A494" t="s">
        <v>10</v>
      </c>
      <c r="B494">
        <v>1</v>
      </c>
      <c r="C494">
        <v>7604</v>
      </c>
      <c r="D494">
        <v>5</v>
      </c>
      <c r="E494" t="s">
        <v>483</v>
      </c>
      <c r="G494">
        <v>0</v>
      </c>
      <c r="H494">
        <v>0</v>
      </c>
      <c r="I494">
        <v>0</v>
      </c>
      <c r="J494">
        <v>0</v>
      </c>
      <c r="K494">
        <v>0</v>
      </c>
      <c r="L494">
        <v>0</v>
      </c>
      <c r="M494">
        <v>0</v>
      </c>
      <c r="N494">
        <v>0</v>
      </c>
      <c r="O494">
        <v>0</v>
      </c>
      <c r="P494">
        <v>0</v>
      </c>
      <c r="Q494">
        <v>71.44</v>
      </c>
      <c r="R494">
        <v>0</v>
      </c>
      <c r="S494">
        <v>0</v>
      </c>
      <c r="T494">
        <v>0</v>
      </c>
      <c r="U494">
        <v>0</v>
      </c>
      <c r="V494">
        <v>0</v>
      </c>
      <c r="W494">
        <v>0</v>
      </c>
      <c r="X494">
        <v>0</v>
      </c>
      <c r="Y494">
        <v>0</v>
      </c>
      <c r="Z494">
        <v>0</v>
      </c>
      <c r="AA494">
        <v>0</v>
      </c>
      <c r="AB494">
        <v>0</v>
      </c>
      <c r="AC494">
        <v>0</v>
      </c>
      <c r="AD494">
        <v>0</v>
      </c>
      <c r="AE494">
        <v>0</v>
      </c>
      <c r="AF494">
        <v>0</v>
      </c>
      <c r="AG494">
        <v>0</v>
      </c>
      <c r="AH494">
        <v>0</v>
      </c>
      <c r="AI494">
        <v>0</v>
      </c>
      <c r="AJ494">
        <v>0</v>
      </c>
      <c r="AK494">
        <v>0</v>
      </c>
      <c r="AL494">
        <v>0</v>
      </c>
      <c r="AM494">
        <v>0</v>
      </c>
      <c r="AN494">
        <v>0</v>
      </c>
      <c r="AO494">
        <v>0</v>
      </c>
      <c r="AP494">
        <v>0</v>
      </c>
      <c r="AQ494">
        <v>0</v>
      </c>
      <c r="AR494">
        <v>0</v>
      </c>
      <c r="AS494">
        <v>0</v>
      </c>
      <c r="AT494">
        <v>0</v>
      </c>
      <c r="AU494">
        <v>0</v>
      </c>
      <c r="AV494">
        <v>0</v>
      </c>
    </row>
    <row r="495" spans="1:48" x14ac:dyDescent="0.45">
      <c r="A495" t="s">
        <v>10</v>
      </c>
      <c r="B495">
        <v>1</v>
      </c>
      <c r="C495">
        <v>7605</v>
      </c>
      <c r="D495">
        <v>5</v>
      </c>
      <c r="E495" t="s">
        <v>478</v>
      </c>
      <c r="G495">
        <v>0</v>
      </c>
      <c r="H495">
        <v>0</v>
      </c>
      <c r="I495">
        <v>0</v>
      </c>
      <c r="J495">
        <v>0</v>
      </c>
      <c r="K495">
        <v>0</v>
      </c>
      <c r="L495">
        <v>0</v>
      </c>
      <c r="M495">
        <v>0</v>
      </c>
      <c r="N495">
        <v>0</v>
      </c>
      <c r="O495">
        <v>0</v>
      </c>
      <c r="P495">
        <v>0</v>
      </c>
      <c r="Q495">
        <v>0</v>
      </c>
      <c r="R495">
        <v>0</v>
      </c>
      <c r="S495">
        <v>0</v>
      </c>
      <c r="T495">
        <v>0</v>
      </c>
      <c r="U495">
        <v>0</v>
      </c>
      <c r="V495">
        <v>0</v>
      </c>
      <c r="W495">
        <v>0</v>
      </c>
      <c r="X495">
        <v>0</v>
      </c>
      <c r="Y495">
        <v>0</v>
      </c>
      <c r="Z495">
        <v>0</v>
      </c>
      <c r="AA495">
        <v>0</v>
      </c>
      <c r="AB495">
        <v>0</v>
      </c>
      <c r="AC495">
        <v>0</v>
      </c>
      <c r="AD495">
        <v>0</v>
      </c>
      <c r="AE495">
        <v>0</v>
      </c>
      <c r="AF495">
        <v>0</v>
      </c>
      <c r="AG495">
        <v>0</v>
      </c>
      <c r="AH495">
        <v>0</v>
      </c>
      <c r="AI495">
        <v>0</v>
      </c>
      <c r="AJ495">
        <v>0</v>
      </c>
      <c r="AK495">
        <v>0</v>
      </c>
      <c r="AL495">
        <v>0</v>
      </c>
      <c r="AM495">
        <v>0</v>
      </c>
      <c r="AN495">
        <v>0</v>
      </c>
      <c r="AO495">
        <v>0</v>
      </c>
      <c r="AP495">
        <v>0</v>
      </c>
      <c r="AQ495">
        <v>0</v>
      </c>
      <c r="AR495">
        <v>0</v>
      </c>
      <c r="AS495">
        <v>0</v>
      </c>
      <c r="AT495">
        <v>0</v>
      </c>
      <c r="AU495">
        <v>0</v>
      </c>
      <c r="AV495">
        <v>0</v>
      </c>
    </row>
    <row r="496" spans="1:48" x14ac:dyDescent="0.45">
      <c r="A496" t="s">
        <v>10</v>
      </c>
      <c r="B496">
        <v>1</v>
      </c>
      <c r="C496">
        <v>7606</v>
      </c>
      <c r="D496">
        <v>1</v>
      </c>
      <c r="E496" t="s">
        <v>484</v>
      </c>
      <c r="G496">
        <v>0</v>
      </c>
      <c r="H496">
        <v>0</v>
      </c>
      <c r="I496">
        <v>0</v>
      </c>
      <c r="J496">
        <v>0</v>
      </c>
      <c r="K496">
        <v>0</v>
      </c>
      <c r="L496">
        <v>0</v>
      </c>
      <c r="M496">
        <v>0</v>
      </c>
      <c r="N496">
        <v>0</v>
      </c>
      <c r="O496">
        <v>0</v>
      </c>
      <c r="P496">
        <v>0</v>
      </c>
      <c r="Q496">
        <v>0</v>
      </c>
      <c r="R496">
        <v>0</v>
      </c>
      <c r="S496">
        <v>0</v>
      </c>
      <c r="T496">
        <v>0</v>
      </c>
      <c r="U496">
        <v>0</v>
      </c>
      <c r="V496">
        <v>0</v>
      </c>
      <c r="W496">
        <v>0</v>
      </c>
      <c r="X496">
        <v>0</v>
      </c>
      <c r="Y496">
        <v>0</v>
      </c>
      <c r="Z496">
        <v>0</v>
      </c>
      <c r="AA496">
        <v>0</v>
      </c>
      <c r="AB496">
        <v>0</v>
      </c>
      <c r="AC496">
        <v>0</v>
      </c>
      <c r="AD496">
        <v>0</v>
      </c>
      <c r="AE496">
        <v>0</v>
      </c>
      <c r="AF496">
        <v>0</v>
      </c>
      <c r="AG496">
        <v>0</v>
      </c>
      <c r="AH496">
        <v>0</v>
      </c>
      <c r="AI496">
        <v>0</v>
      </c>
      <c r="AJ496">
        <v>0</v>
      </c>
      <c r="AK496">
        <v>0</v>
      </c>
      <c r="AL496">
        <v>0</v>
      </c>
      <c r="AM496">
        <v>0</v>
      </c>
      <c r="AN496">
        <v>0</v>
      </c>
      <c r="AO496">
        <v>0</v>
      </c>
      <c r="AP496">
        <v>0</v>
      </c>
      <c r="AQ496">
        <v>0</v>
      </c>
      <c r="AR496">
        <v>0</v>
      </c>
      <c r="AS496">
        <v>0</v>
      </c>
      <c r="AT496">
        <v>0</v>
      </c>
      <c r="AU496">
        <v>0</v>
      </c>
      <c r="AV496">
        <v>0</v>
      </c>
    </row>
    <row r="497" spans="1:48" x14ac:dyDescent="0.45">
      <c r="A497" t="s">
        <v>10</v>
      </c>
      <c r="B497">
        <v>1</v>
      </c>
      <c r="C497">
        <v>7607</v>
      </c>
      <c r="D497">
        <v>5</v>
      </c>
      <c r="E497" t="s">
        <v>485</v>
      </c>
      <c r="G497">
        <v>0</v>
      </c>
      <c r="H497">
        <v>0</v>
      </c>
      <c r="I497">
        <v>0</v>
      </c>
      <c r="J497">
        <v>0</v>
      </c>
      <c r="K497">
        <v>0</v>
      </c>
      <c r="L497">
        <v>0</v>
      </c>
      <c r="M497">
        <v>0</v>
      </c>
      <c r="N497">
        <v>0</v>
      </c>
      <c r="O497">
        <v>0</v>
      </c>
      <c r="P497">
        <v>0</v>
      </c>
      <c r="Q497">
        <v>80.930000000000007</v>
      </c>
      <c r="R497">
        <v>0</v>
      </c>
      <c r="S497">
        <v>27.47</v>
      </c>
      <c r="T497">
        <v>0</v>
      </c>
      <c r="U497">
        <v>0</v>
      </c>
      <c r="V497">
        <v>0</v>
      </c>
      <c r="W497">
        <v>0</v>
      </c>
      <c r="X497">
        <v>0</v>
      </c>
      <c r="Y497">
        <v>0</v>
      </c>
      <c r="Z497">
        <v>0</v>
      </c>
      <c r="AA497">
        <v>0</v>
      </c>
      <c r="AB497">
        <v>0</v>
      </c>
      <c r="AC497">
        <v>0</v>
      </c>
      <c r="AD497">
        <v>0</v>
      </c>
      <c r="AE497">
        <v>0</v>
      </c>
      <c r="AF497">
        <v>0</v>
      </c>
      <c r="AG497">
        <v>0</v>
      </c>
      <c r="AH497">
        <v>0</v>
      </c>
      <c r="AI497">
        <v>0</v>
      </c>
      <c r="AJ497">
        <v>0</v>
      </c>
      <c r="AK497">
        <v>0</v>
      </c>
      <c r="AL497">
        <v>0</v>
      </c>
      <c r="AM497">
        <v>252.97</v>
      </c>
      <c r="AN497">
        <v>56.1</v>
      </c>
      <c r="AO497">
        <v>175.79</v>
      </c>
      <c r="AP497">
        <v>0</v>
      </c>
      <c r="AQ497">
        <v>0</v>
      </c>
      <c r="AR497">
        <v>0</v>
      </c>
      <c r="AS497">
        <v>0</v>
      </c>
      <c r="AT497">
        <v>0</v>
      </c>
      <c r="AU497">
        <v>0</v>
      </c>
      <c r="AV497">
        <v>0</v>
      </c>
    </row>
    <row r="498" spans="1:48" x14ac:dyDescent="0.45">
      <c r="A498" t="s">
        <v>10</v>
      </c>
      <c r="B498">
        <v>1</v>
      </c>
      <c r="C498">
        <v>7608</v>
      </c>
      <c r="D498">
        <v>5</v>
      </c>
      <c r="E498" t="s">
        <v>478</v>
      </c>
      <c r="G498">
        <v>0</v>
      </c>
      <c r="H498">
        <v>0</v>
      </c>
      <c r="I498">
        <v>0</v>
      </c>
      <c r="J498">
        <v>0</v>
      </c>
      <c r="K498">
        <v>0</v>
      </c>
      <c r="L498">
        <v>0</v>
      </c>
      <c r="M498">
        <v>0</v>
      </c>
      <c r="N498">
        <v>0</v>
      </c>
      <c r="O498">
        <v>0</v>
      </c>
      <c r="P498">
        <v>0</v>
      </c>
      <c r="Q498">
        <v>0</v>
      </c>
      <c r="R498">
        <v>0</v>
      </c>
      <c r="S498">
        <v>0</v>
      </c>
      <c r="T498">
        <v>0</v>
      </c>
      <c r="U498">
        <v>0</v>
      </c>
      <c r="V498">
        <v>0</v>
      </c>
      <c r="W498">
        <v>0</v>
      </c>
      <c r="X498">
        <v>0</v>
      </c>
      <c r="Y498">
        <v>0</v>
      </c>
      <c r="Z498">
        <v>0</v>
      </c>
      <c r="AA498">
        <v>0</v>
      </c>
      <c r="AB498">
        <v>0</v>
      </c>
      <c r="AC498">
        <v>0</v>
      </c>
      <c r="AD498">
        <v>0</v>
      </c>
      <c r="AE498">
        <v>0</v>
      </c>
      <c r="AF498">
        <v>0</v>
      </c>
      <c r="AG498">
        <v>0</v>
      </c>
      <c r="AH498">
        <v>0</v>
      </c>
      <c r="AI498">
        <v>0</v>
      </c>
      <c r="AJ498">
        <v>0</v>
      </c>
      <c r="AK498">
        <v>0</v>
      </c>
      <c r="AL498">
        <v>0</v>
      </c>
      <c r="AM498">
        <v>0</v>
      </c>
      <c r="AN498">
        <v>0</v>
      </c>
      <c r="AO498">
        <v>0</v>
      </c>
      <c r="AP498">
        <v>0</v>
      </c>
      <c r="AQ498">
        <v>0</v>
      </c>
      <c r="AR498">
        <v>0</v>
      </c>
      <c r="AS498">
        <v>0</v>
      </c>
      <c r="AT498">
        <v>0</v>
      </c>
      <c r="AU498">
        <v>0</v>
      </c>
      <c r="AV498">
        <v>0</v>
      </c>
    </row>
    <row r="499" spans="1:48" x14ac:dyDescent="0.45">
      <c r="A499" t="s">
        <v>10</v>
      </c>
      <c r="B499">
        <v>1</v>
      </c>
      <c r="C499">
        <v>7609</v>
      </c>
      <c r="D499">
        <v>5</v>
      </c>
      <c r="E499" t="s">
        <v>478</v>
      </c>
      <c r="G499">
        <v>0</v>
      </c>
      <c r="H499">
        <v>0</v>
      </c>
      <c r="I499">
        <v>0</v>
      </c>
      <c r="J499">
        <v>0</v>
      </c>
      <c r="K499">
        <v>0</v>
      </c>
      <c r="L499">
        <v>0</v>
      </c>
      <c r="M499">
        <v>0</v>
      </c>
      <c r="N499">
        <v>0</v>
      </c>
      <c r="O499">
        <v>0</v>
      </c>
      <c r="P499">
        <v>0</v>
      </c>
      <c r="Q499">
        <v>0</v>
      </c>
      <c r="R499">
        <v>0</v>
      </c>
      <c r="S499">
        <v>0</v>
      </c>
      <c r="T499">
        <v>0</v>
      </c>
      <c r="U499">
        <v>0</v>
      </c>
      <c r="V499">
        <v>0</v>
      </c>
      <c r="W499">
        <v>0</v>
      </c>
      <c r="X499">
        <v>0</v>
      </c>
      <c r="Y499">
        <v>0</v>
      </c>
      <c r="Z499">
        <v>0</v>
      </c>
      <c r="AA499">
        <v>0</v>
      </c>
      <c r="AB499">
        <v>0</v>
      </c>
      <c r="AC499">
        <v>0</v>
      </c>
      <c r="AD499">
        <v>0</v>
      </c>
      <c r="AE499">
        <v>0</v>
      </c>
      <c r="AF499">
        <v>0</v>
      </c>
      <c r="AG499">
        <v>0</v>
      </c>
      <c r="AH499">
        <v>0</v>
      </c>
      <c r="AI499">
        <v>0</v>
      </c>
      <c r="AJ499">
        <v>0</v>
      </c>
      <c r="AK499">
        <v>0</v>
      </c>
      <c r="AL499">
        <v>0</v>
      </c>
      <c r="AM499">
        <v>0</v>
      </c>
      <c r="AN499">
        <v>0</v>
      </c>
      <c r="AO499">
        <v>0</v>
      </c>
      <c r="AP499">
        <v>0</v>
      </c>
      <c r="AQ499">
        <v>0</v>
      </c>
      <c r="AR499">
        <v>0</v>
      </c>
      <c r="AS499">
        <v>0</v>
      </c>
      <c r="AT499">
        <v>0</v>
      </c>
      <c r="AU499">
        <v>0</v>
      </c>
      <c r="AV499">
        <v>0</v>
      </c>
    </row>
    <row r="500" spans="1:48" x14ac:dyDescent="0.45">
      <c r="A500" t="s">
        <v>10</v>
      </c>
      <c r="B500">
        <v>1</v>
      </c>
      <c r="C500">
        <v>7610</v>
      </c>
      <c r="D500">
        <v>5</v>
      </c>
      <c r="E500" t="s">
        <v>478</v>
      </c>
      <c r="G500">
        <v>0</v>
      </c>
      <c r="H500">
        <v>0</v>
      </c>
      <c r="I500">
        <v>0</v>
      </c>
      <c r="J500">
        <v>0</v>
      </c>
      <c r="K500">
        <v>0</v>
      </c>
      <c r="L500">
        <v>0</v>
      </c>
      <c r="M500">
        <v>0</v>
      </c>
      <c r="N500">
        <v>0</v>
      </c>
      <c r="O500">
        <v>0</v>
      </c>
      <c r="P500">
        <v>0</v>
      </c>
      <c r="Q500">
        <v>0</v>
      </c>
      <c r="R500">
        <v>0</v>
      </c>
      <c r="S500">
        <v>0</v>
      </c>
      <c r="T500">
        <v>0</v>
      </c>
      <c r="U500">
        <v>0</v>
      </c>
      <c r="V500">
        <v>0</v>
      </c>
      <c r="W500">
        <v>0</v>
      </c>
      <c r="X500">
        <v>0</v>
      </c>
      <c r="Y500">
        <v>0</v>
      </c>
      <c r="Z500">
        <v>0</v>
      </c>
      <c r="AA500">
        <v>0</v>
      </c>
      <c r="AB500">
        <v>0</v>
      </c>
      <c r="AC500">
        <v>0</v>
      </c>
      <c r="AD500">
        <v>0</v>
      </c>
      <c r="AE500">
        <v>0</v>
      </c>
      <c r="AF500">
        <v>0</v>
      </c>
      <c r="AG500">
        <v>0</v>
      </c>
      <c r="AH500">
        <v>0</v>
      </c>
      <c r="AI500">
        <v>0</v>
      </c>
      <c r="AJ500">
        <v>0</v>
      </c>
      <c r="AK500">
        <v>0</v>
      </c>
      <c r="AL500">
        <v>0</v>
      </c>
      <c r="AM500">
        <v>0</v>
      </c>
      <c r="AN500">
        <v>0</v>
      </c>
      <c r="AO500">
        <v>0</v>
      </c>
      <c r="AP500">
        <v>0</v>
      </c>
      <c r="AQ500">
        <v>0</v>
      </c>
      <c r="AR500">
        <v>0</v>
      </c>
      <c r="AS500">
        <v>0</v>
      </c>
      <c r="AT500">
        <v>0</v>
      </c>
      <c r="AU500">
        <v>0</v>
      </c>
      <c r="AV500">
        <v>0</v>
      </c>
    </row>
    <row r="501" spans="1:48" x14ac:dyDescent="0.45">
      <c r="A501" t="s">
        <v>10</v>
      </c>
      <c r="B501">
        <v>1</v>
      </c>
      <c r="C501">
        <v>7611</v>
      </c>
      <c r="D501">
        <v>5</v>
      </c>
      <c r="E501" t="s">
        <v>478</v>
      </c>
      <c r="G501">
        <v>0</v>
      </c>
      <c r="H501">
        <v>0</v>
      </c>
      <c r="I501">
        <v>0</v>
      </c>
      <c r="J501">
        <v>0</v>
      </c>
      <c r="K501">
        <v>0</v>
      </c>
      <c r="L501">
        <v>0</v>
      </c>
      <c r="M501">
        <v>0</v>
      </c>
      <c r="N501">
        <v>0</v>
      </c>
      <c r="O501">
        <v>0</v>
      </c>
      <c r="P501">
        <v>0</v>
      </c>
      <c r="Q501">
        <v>0</v>
      </c>
      <c r="R501">
        <v>0</v>
      </c>
      <c r="S501">
        <v>0</v>
      </c>
      <c r="T501">
        <v>0</v>
      </c>
      <c r="U501">
        <v>0</v>
      </c>
      <c r="V501">
        <v>0</v>
      </c>
      <c r="W501">
        <v>0</v>
      </c>
      <c r="X501">
        <v>0</v>
      </c>
      <c r="Y501">
        <v>0</v>
      </c>
      <c r="Z501">
        <v>0</v>
      </c>
      <c r="AA501">
        <v>0</v>
      </c>
      <c r="AB501">
        <v>0</v>
      </c>
      <c r="AC501">
        <v>0</v>
      </c>
      <c r="AD501">
        <v>0</v>
      </c>
      <c r="AE501">
        <v>0</v>
      </c>
      <c r="AF501">
        <v>0</v>
      </c>
      <c r="AG501">
        <v>0</v>
      </c>
      <c r="AH501">
        <v>0</v>
      </c>
      <c r="AI501">
        <v>0</v>
      </c>
      <c r="AJ501">
        <v>0</v>
      </c>
      <c r="AK501">
        <v>0</v>
      </c>
      <c r="AL501">
        <v>0</v>
      </c>
      <c r="AM501">
        <v>0</v>
      </c>
      <c r="AN501">
        <v>0</v>
      </c>
      <c r="AO501">
        <v>0</v>
      </c>
      <c r="AP501">
        <v>0</v>
      </c>
      <c r="AQ501">
        <v>0</v>
      </c>
      <c r="AR501">
        <v>0</v>
      </c>
      <c r="AS501">
        <v>0</v>
      </c>
      <c r="AT501">
        <v>0</v>
      </c>
      <c r="AU501">
        <v>0</v>
      </c>
      <c r="AV501">
        <v>0</v>
      </c>
    </row>
    <row r="502" spans="1:48" x14ac:dyDescent="0.45">
      <c r="A502" t="s">
        <v>10</v>
      </c>
      <c r="B502">
        <v>1</v>
      </c>
      <c r="C502">
        <v>7612</v>
      </c>
      <c r="D502">
        <v>5</v>
      </c>
      <c r="E502" t="s">
        <v>478</v>
      </c>
      <c r="G502">
        <v>0</v>
      </c>
      <c r="H502">
        <v>0</v>
      </c>
      <c r="I502">
        <v>0</v>
      </c>
      <c r="J502">
        <v>0</v>
      </c>
      <c r="K502">
        <v>0</v>
      </c>
      <c r="L502">
        <v>0</v>
      </c>
      <c r="M502">
        <v>0</v>
      </c>
      <c r="N502">
        <v>0</v>
      </c>
      <c r="O502">
        <v>0</v>
      </c>
      <c r="P502">
        <v>0</v>
      </c>
      <c r="Q502">
        <v>0</v>
      </c>
      <c r="R502">
        <v>0</v>
      </c>
      <c r="S502">
        <v>0</v>
      </c>
      <c r="T502">
        <v>0</v>
      </c>
      <c r="U502">
        <v>0</v>
      </c>
      <c r="V502">
        <v>0</v>
      </c>
      <c r="W502">
        <v>0</v>
      </c>
      <c r="X502">
        <v>0</v>
      </c>
      <c r="Y502">
        <v>0</v>
      </c>
      <c r="Z502">
        <v>0</v>
      </c>
      <c r="AA502">
        <v>0</v>
      </c>
      <c r="AB502">
        <v>0</v>
      </c>
      <c r="AC502">
        <v>0</v>
      </c>
      <c r="AD502">
        <v>0</v>
      </c>
      <c r="AE502">
        <v>0</v>
      </c>
      <c r="AF502">
        <v>0</v>
      </c>
      <c r="AG502">
        <v>0</v>
      </c>
      <c r="AH502">
        <v>0</v>
      </c>
      <c r="AI502">
        <v>0</v>
      </c>
      <c r="AJ502">
        <v>0</v>
      </c>
      <c r="AK502">
        <v>0</v>
      </c>
      <c r="AL502">
        <v>0</v>
      </c>
      <c r="AM502">
        <v>0</v>
      </c>
      <c r="AN502">
        <v>0</v>
      </c>
      <c r="AO502">
        <v>0</v>
      </c>
      <c r="AP502">
        <v>0</v>
      </c>
      <c r="AQ502">
        <v>0</v>
      </c>
      <c r="AR502">
        <v>0</v>
      </c>
      <c r="AS502">
        <v>0</v>
      </c>
      <c r="AT502">
        <v>0</v>
      </c>
      <c r="AU502">
        <v>0</v>
      </c>
      <c r="AV502">
        <v>0</v>
      </c>
    </row>
    <row r="503" spans="1:48" x14ac:dyDescent="0.45">
      <c r="A503" t="s">
        <v>10</v>
      </c>
      <c r="B503">
        <v>1</v>
      </c>
      <c r="C503">
        <v>7613</v>
      </c>
      <c r="D503">
        <v>5</v>
      </c>
      <c r="E503" t="s">
        <v>478</v>
      </c>
      <c r="G503">
        <v>0</v>
      </c>
      <c r="H503">
        <v>0</v>
      </c>
      <c r="I503">
        <v>0</v>
      </c>
      <c r="J503">
        <v>0</v>
      </c>
      <c r="K503">
        <v>0</v>
      </c>
      <c r="L503">
        <v>0</v>
      </c>
      <c r="M503">
        <v>0</v>
      </c>
      <c r="N503">
        <v>0</v>
      </c>
      <c r="O503">
        <v>0</v>
      </c>
      <c r="P503">
        <v>0</v>
      </c>
      <c r="Q503">
        <v>0</v>
      </c>
      <c r="R503">
        <v>0</v>
      </c>
      <c r="S503">
        <v>0</v>
      </c>
      <c r="T503">
        <v>0</v>
      </c>
      <c r="U503">
        <v>0</v>
      </c>
      <c r="V503">
        <v>0</v>
      </c>
      <c r="W503">
        <v>0</v>
      </c>
      <c r="X503">
        <v>0</v>
      </c>
      <c r="Y503">
        <v>0</v>
      </c>
      <c r="Z503">
        <v>0</v>
      </c>
      <c r="AA503">
        <v>0</v>
      </c>
      <c r="AB503">
        <v>0</v>
      </c>
      <c r="AC503">
        <v>0</v>
      </c>
      <c r="AD503">
        <v>0</v>
      </c>
      <c r="AE503">
        <v>0</v>
      </c>
      <c r="AF503">
        <v>0</v>
      </c>
      <c r="AG503">
        <v>0</v>
      </c>
      <c r="AH503">
        <v>0</v>
      </c>
      <c r="AI503">
        <v>0</v>
      </c>
      <c r="AJ503">
        <v>0</v>
      </c>
      <c r="AK503">
        <v>0</v>
      </c>
      <c r="AL503">
        <v>0</v>
      </c>
      <c r="AM503">
        <v>0</v>
      </c>
      <c r="AN503">
        <v>0</v>
      </c>
      <c r="AO503">
        <v>0</v>
      </c>
      <c r="AP503">
        <v>0</v>
      </c>
      <c r="AQ503">
        <v>0</v>
      </c>
      <c r="AR503">
        <v>0</v>
      </c>
      <c r="AS503">
        <v>0</v>
      </c>
      <c r="AT503">
        <v>0</v>
      </c>
      <c r="AU503">
        <v>0</v>
      </c>
      <c r="AV503">
        <v>0</v>
      </c>
    </row>
    <row r="504" spans="1:48" x14ac:dyDescent="0.45">
      <c r="A504" t="s">
        <v>10</v>
      </c>
      <c r="B504">
        <v>1</v>
      </c>
      <c r="C504">
        <v>7614</v>
      </c>
      <c r="D504">
        <v>5</v>
      </c>
      <c r="E504" t="s">
        <v>478</v>
      </c>
      <c r="G504">
        <v>0</v>
      </c>
      <c r="H504">
        <v>0</v>
      </c>
      <c r="I504">
        <v>0</v>
      </c>
      <c r="J504">
        <v>0</v>
      </c>
      <c r="K504">
        <v>0</v>
      </c>
      <c r="L504">
        <v>0</v>
      </c>
      <c r="M504">
        <v>0</v>
      </c>
      <c r="N504">
        <v>0</v>
      </c>
      <c r="O504">
        <v>0</v>
      </c>
      <c r="P504">
        <v>0</v>
      </c>
      <c r="Q504">
        <v>0</v>
      </c>
      <c r="R504">
        <v>0</v>
      </c>
      <c r="S504">
        <v>0</v>
      </c>
      <c r="T504">
        <v>0</v>
      </c>
      <c r="U504">
        <v>0</v>
      </c>
      <c r="V504">
        <v>0</v>
      </c>
      <c r="W504">
        <v>0</v>
      </c>
      <c r="X504">
        <v>0</v>
      </c>
      <c r="Y504">
        <v>0</v>
      </c>
      <c r="Z504">
        <v>0</v>
      </c>
      <c r="AA504">
        <v>0</v>
      </c>
      <c r="AB504">
        <v>0</v>
      </c>
      <c r="AC504">
        <v>0</v>
      </c>
      <c r="AD504">
        <v>0</v>
      </c>
      <c r="AE504">
        <v>0</v>
      </c>
      <c r="AF504">
        <v>0</v>
      </c>
      <c r="AG504">
        <v>0</v>
      </c>
      <c r="AH504">
        <v>0</v>
      </c>
      <c r="AI504">
        <v>0</v>
      </c>
      <c r="AJ504">
        <v>0</v>
      </c>
      <c r="AK504">
        <v>0</v>
      </c>
      <c r="AL504">
        <v>0</v>
      </c>
      <c r="AM504">
        <v>0</v>
      </c>
      <c r="AN504">
        <v>0</v>
      </c>
      <c r="AO504">
        <v>0</v>
      </c>
      <c r="AP504">
        <v>0</v>
      </c>
      <c r="AQ504">
        <v>0</v>
      </c>
      <c r="AR504">
        <v>0</v>
      </c>
      <c r="AS504">
        <v>0</v>
      </c>
      <c r="AT504">
        <v>0</v>
      </c>
      <c r="AU504">
        <v>0</v>
      </c>
      <c r="AV504">
        <v>0</v>
      </c>
    </row>
    <row r="505" spans="1:48" x14ac:dyDescent="0.45">
      <c r="A505" t="s">
        <v>10</v>
      </c>
      <c r="B505">
        <v>1</v>
      </c>
      <c r="C505">
        <v>7615</v>
      </c>
      <c r="D505">
        <v>5</v>
      </c>
      <c r="E505" t="s">
        <v>478</v>
      </c>
      <c r="G505">
        <v>0</v>
      </c>
      <c r="H505">
        <v>0</v>
      </c>
      <c r="I505">
        <v>0</v>
      </c>
      <c r="J505">
        <v>0</v>
      </c>
      <c r="K505">
        <v>0</v>
      </c>
      <c r="L505">
        <v>0</v>
      </c>
      <c r="M505">
        <v>0</v>
      </c>
      <c r="N505">
        <v>0</v>
      </c>
      <c r="O505">
        <v>0</v>
      </c>
      <c r="P505">
        <v>0</v>
      </c>
      <c r="Q505">
        <v>0</v>
      </c>
      <c r="R505">
        <v>0</v>
      </c>
      <c r="S505">
        <v>0</v>
      </c>
      <c r="T505">
        <v>0</v>
      </c>
      <c r="U505">
        <v>0</v>
      </c>
      <c r="V505">
        <v>0</v>
      </c>
      <c r="W505">
        <v>0</v>
      </c>
      <c r="X505">
        <v>0</v>
      </c>
      <c r="Y505">
        <v>0</v>
      </c>
      <c r="Z505">
        <v>0</v>
      </c>
      <c r="AA505">
        <v>0</v>
      </c>
      <c r="AB505">
        <v>0</v>
      </c>
      <c r="AC505">
        <v>0</v>
      </c>
      <c r="AD505">
        <v>0</v>
      </c>
      <c r="AE505">
        <v>0</v>
      </c>
      <c r="AF505">
        <v>0</v>
      </c>
      <c r="AG505">
        <v>0</v>
      </c>
      <c r="AH505">
        <v>0</v>
      </c>
      <c r="AI505">
        <v>0</v>
      </c>
      <c r="AJ505">
        <v>0</v>
      </c>
      <c r="AK505">
        <v>0</v>
      </c>
      <c r="AL505">
        <v>0</v>
      </c>
      <c r="AM505">
        <v>0</v>
      </c>
      <c r="AN505">
        <v>0</v>
      </c>
      <c r="AO505">
        <v>0</v>
      </c>
      <c r="AP505">
        <v>0</v>
      </c>
      <c r="AQ505">
        <v>0</v>
      </c>
      <c r="AR505">
        <v>0</v>
      </c>
      <c r="AS505">
        <v>0</v>
      </c>
      <c r="AT505">
        <v>0</v>
      </c>
      <c r="AU505">
        <v>0</v>
      </c>
      <c r="AV505">
        <v>0</v>
      </c>
    </row>
    <row r="506" spans="1:48" x14ac:dyDescent="0.45">
      <c r="A506" t="s">
        <v>10</v>
      </c>
      <c r="B506">
        <v>1</v>
      </c>
      <c r="C506">
        <v>7616</v>
      </c>
      <c r="D506">
        <v>5</v>
      </c>
      <c r="E506" t="s">
        <v>478</v>
      </c>
      <c r="G506">
        <v>0</v>
      </c>
      <c r="H506">
        <v>0</v>
      </c>
      <c r="I506">
        <v>0</v>
      </c>
      <c r="J506">
        <v>0</v>
      </c>
      <c r="K506">
        <v>0</v>
      </c>
      <c r="L506">
        <v>0</v>
      </c>
      <c r="M506">
        <v>0</v>
      </c>
      <c r="N506">
        <v>0</v>
      </c>
      <c r="O506">
        <v>0</v>
      </c>
      <c r="P506">
        <v>0</v>
      </c>
      <c r="Q506">
        <v>0</v>
      </c>
      <c r="R506">
        <v>0</v>
      </c>
      <c r="S506">
        <v>0</v>
      </c>
      <c r="T506">
        <v>0</v>
      </c>
      <c r="U506">
        <v>0</v>
      </c>
      <c r="V506">
        <v>0</v>
      </c>
      <c r="W506">
        <v>0</v>
      </c>
      <c r="X506">
        <v>0</v>
      </c>
      <c r="Y506">
        <v>0</v>
      </c>
      <c r="Z506">
        <v>0</v>
      </c>
      <c r="AA506">
        <v>0</v>
      </c>
      <c r="AB506">
        <v>0</v>
      </c>
      <c r="AC506">
        <v>0</v>
      </c>
      <c r="AD506">
        <v>0</v>
      </c>
      <c r="AE506">
        <v>0</v>
      </c>
      <c r="AF506">
        <v>0</v>
      </c>
      <c r="AG506">
        <v>0</v>
      </c>
      <c r="AH506">
        <v>0</v>
      </c>
      <c r="AI506">
        <v>0</v>
      </c>
      <c r="AJ506">
        <v>0</v>
      </c>
      <c r="AK506">
        <v>0</v>
      </c>
      <c r="AL506">
        <v>0</v>
      </c>
      <c r="AM506">
        <v>0</v>
      </c>
      <c r="AN506">
        <v>0</v>
      </c>
      <c r="AO506">
        <v>0</v>
      </c>
      <c r="AP506">
        <v>0</v>
      </c>
      <c r="AQ506">
        <v>0</v>
      </c>
      <c r="AR506">
        <v>0</v>
      </c>
      <c r="AS506">
        <v>0</v>
      </c>
      <c r="AT506">
        <v>0</v>
      </c>
      <c r="AU506">
        <v>0</v>
      </c>
      <c r="AV506">
        <v>0</v>
      </c>
    </row>
    <row r="507" spans="1:48" x14ac:dyDescent="0.45">
      <c r="A507" t="s">
        <v>10</v>
      </c>
      <c r="B507">
        <v>1</v>
      </c>
      <c r="C507">
        <v>7617</v>
      </c>
      <c r="D507">
        <v>5</v>
      </c>
      <c r="E507" t="s">
        <v>486</v>
      </c>
      <c r="G507">
        <v>0</v>
      </c>
      <c r="H507">
        <v>0</v>
      </c>
      <c r="I507">
        <v>0</v>
      </c>
      <c r="J507">
        <v>0</v>
      </c>
      <c r="K507">
        <v>0</v>
      </c>
      <c r="L507">
        <v>0</v>
      </c>
      <c r="M507">
        <v>0</v>
      </c>
      <c r="N507">
        <v>0</v>
      </c>
      <c r="O507">
        <v>575</v>
      </c>
      <c r="P507">
        <v>0</v>
      </c>
      <c r="Q507">
        <v>0</v>
      </c>
      <c r="R507">
        <v>0</v>
      </c>
      <c r="S507">
        <v>0</v>
      </c>
      <c r="T507">
        <v>0</v>
      </c>
      <c r="U507">
        <v>0</v>
      </c>
      <c r="V507">
        <v>0</v>
      </c>
      <c r="W507">
        <v>0</v>
      </c>
      <c r="X507">
        <v>0</v>
      </c>
      <c r="Y507">
        <v>0</v>
      </c>
      <c r="Z507">
        <v>0</v>
      </c>
      <c r="AA507">
        <v>500</v>
      </c>
      <c r="AB507">
        <v>0</v>
      </c>
      <c r="AC507">
        <v>0</v>
      </c>
      <c r="AD507">
        <v>0</v>
      </c>
      <c r="AE507">
        <v>0</v>
      </c>
      <c r="AF507">
        <v>0</v>
      </c>
      <c r="AG507">
        <v>0</v>
      </c>
      <c r="AH507">
        <v>0</v>
      </c>
      <c r="AI507">
        <v>0</v>
      </c>
      <c r="AJ507">
        <v>0</v>
      </c>
      <c r="AK507">
        <v>0</v>
      </c>
      <c r="AL507">
        <v>0</v>
      </c>
      <c r="AM507">
        <v>0</v>
      </c>
      <c r="AN507">
        <v>815.22</v>
      </c>
      <c r="AO507">
        <v>0</v>
      </c>
      <c r="AP507">
        <v>0</v>
      </c>
      <c r="AQ507">
        <v>0</v>
      </c>
      <c r="AR507">
        <v>0</v>
      </c>
      <c r="AS507">
        <v>0</v>
      </c>
      <c r="AT507">
        <v>0</v>
      </c>
      <c r="AU507">
        <v>0</v>
      </c>
      <c r="AV507">
        <v>0</v>
      </c>
    </row>
    <row r="508" spans="1:48" x14ac:dyDescent="0.45">
      <c r="A508" t="s">
        <v>10</v>
      </c>
      <c r="B508">
        <v>1</v>
      </c>
      <c r="C508">
        <v>7683</v>
      </c>
      <c r="D508">
        <v>5</v>
      </c>
      <c r="E508" t="s">
        <v>487</v>
      </c>
      <c r="G508">
        <v>0</v>
      </c>
      <c r="H508">
        <v>0</v>
      </c>
      <c r="I508">
        <v>0</v>
      </c>
      <c r="J508">
        <v>0</v>
      </c>
      <c r="K508">
        <v>341.15</v>
      </c>
      <c r="L508">
        <v>0</v>
      </c>
      <c r="M508">
        <v>204.17</v>
      </c>
      <c r="N508">
        <v>0</v>
      </c>
      <c r="O508">
        <v>0</v>
      </c>
      <c r="P508">
        <v>0</v>
      </c>
      <c r="Q508">
        <v>0</v>
      </c>
      <c r="R508">
        <v>0</v>
      </c>
      <c r="S508">
        <v>0</v>
      </c>
      <c r="T508">
        <v>0</v>
      </c>
      <c r="U508">
        <v>0</v>
      </c>
      <c r="V508">
        <v>0</v>
      </c>
      <c r="W508">
        <v>0</v>
      </c>
      <c r="X508">
        <v>0</v>
      </c>
      <c r="Y508">
        <v>0</v>
      </c>
      <c r="Z508">
        <v>825.86</v>
      </c>
      <c r="AA508">
        <v>0</v>
      </c>
      <c r="AB508">
        <v>0</v>
      </c>
      <c r="AC508">
        <v>534.63</v>
      </c>
      <c r="AD508">
        <v>0</v>
      </c>
      <c r="AE508">
        <v>0</v>
      </c>
      <c r="AF508">
        <v>0</v>
      </c>
      <c r="AG508">
        <v>0</v>
      </c>
      <c r="AH508">
        <v>0</v>
      </c>
      <c r="AI508">
        <v>0</v>
      </c>
      <c r="AJ508">
        <v>0</v>
      </c>
      <c r="AK508">
        <v>0</v>
      </c>
      <c r="AL508">
        <v>0</v>
      </c>
      <c r="AM508">
        <v>1479.78</v>
      </c>
      <c r="AN508">
        <v>327.68</v>
      </c>
      <c r="AO508">
        <v>0</v>
      </c>
      <c r="AP508">
        <v>0</v>
      </c>
      <c r="AQ508">
        <v>0</v>
      </c>
      <c r="AR508">
        <v>0</v>
      </c>
      <c r="AS508">
        <v>0</v>
      </c>
      <c r="AT508">
        <v>0</v>
      </c>
      <c r="AU508">
        <v>0</v>
      </c>
      <c r="AV508">
        <v>0</v>
      </c>
    </row>
    <row r="509" spans="1:48" x14ac:dyDescent="0.45">
      <c r="A509" t="s">
        <v>10</v>
      </c>
      <c r="B509">
        <v>1</v>
      </c>
      <c r="C509">
        <v>7684</v>
      </c>
      <c r="D509">
        <v>5</v>
      </c>
      <c r="E509" t="s">
        <v>488</v>
      </c>
      <c r="G509">
        <v>0</v>
      </c>
      <c r="H509">
        <v>0</v>
      </c>
      <c r="I509">
        <v>0</v>
      </c>
      <c r="J509">
        <v>0</v>
      </c>
      <c r="K509">
        <v>0</v>
      </c>
      <c r="L509">
        <v>0</v>
      </c>
      <c r="M509">
        <v>0</v>
      </c>
      <c r="N509">
        <v>0</v>
      </c>
      <c r="O509">
        <v>0</v>
      </c>
      <c r="P509">
        <v>0</v>
      </c>
      <c r="Q509">
        <v>0</v>
      </c>
      <c r="R509">
        <v>0</v>
      </c>
      <c r="S509">
        <v>0</v>
      </c>
      <c r="T509">
        <v>0</v>
      </c>
      <c r="U509">
        <v>0</v>
      </c>
      <c r="V509">
        <v>0</v>
      </c>
      <c r="W509">
        <v>0</v>
      </c>
      <c r="X509">
        <v>0</v>
      </c>
      <c r="Y509">
        <v>554.69000000000005</v>
      </c>
      <c r="Z509">
        <v>0</v>
      </c>
      <c r="AA509">
        <v>0</v>
      </c>
      <c r="AB509">
        <v>0</v>
      </c>
      <c r="AC509">
        <v>0</v>
      </c>
      <c r="AD509">
        <v>0</v>
      </c>
      <c r="AE509">
        <v>0</v>
      </c>
      <c r="AF509">
        <v>0</v>
      </c>
      <c r="AG509">
        <v>0</v>
      </c>
      <c r="AH509">
        <v>0</v>
      </c>
      <c r="AI509">
        <v>0</v>
      </c>
      <c r="AJ509">
        <v>0</v>
      </c>
      <c r="AK509">
        <v>0</v>
      </c>
      <c r="AL509">
        <v>0</v>
      </c>
      <c r="AM509">
        <v>223.58</v>
      </c>
      <c r="AN509">
        <v>6502.39</v>
      </c>
      <c r="AO509">
        <v>1158.6300000000001</v>
      </c>
      <c r="AP509">
        <v>57.55</v>
      </c>
      <c r="AQ509">
        <v>0</v>
      </c>
      <c r="AR509">
        <v>0</v>
      </c>
      <c r="AS509">
        <v>0</v>
      </c>
      <c r="AT509">
        <v>0</v>
      </c>
      <c r="AU509">
        <v>0</v>
      </c>
      <c r="AV509">
        <v>0</v>
      </c>
    </row>
    <row r="510" spans="1:48" x14ac:dyDescent="0.45">
      <c r="A510" t="s">
        <v>10</v>
      </c>
      <c r="B510">
        <v>1</v>
      </c>
      <c r="C510">
        <v>7685</v>
      </c>
      <c r="D510">
        <v>5</v>
      </c>
      <c r="E510" t="s">
        <v>489</v>
      </c>
      <c r="G510">
        <v>0</v>
      </c>
      <c r="H510">
        <v>172.46</v>
      </c>
      <c r="I510">
        <v>976.9</v>
      </c>
      <c r="J510">
        <v>3769.29</v>
      </c>
      <c r="K510">
        <v>-1957.35</v>
      </c>
      <c r="L510">
        <v>3507.61</v>
      </c>
      <c r="M510">
        <v>1482.94</v>
      </c>
      <c r="N510">
        <v>4975.5200000000004</v>
      </c>
      <c r="O510">
        <v>2140.8200000000002</v>
      </c>
      <c r="P510">
        <v>4015.21</v>
      </c>
      <c r="Q510">
        <v>6670.35</v>
      </c>
      <c r="R510">
        <v>6111.06</v>
      </c>
      <c r="S510">
        <v>2834.38</v>
      </c>
      <c r="T510">
        <v>0</v>
      </c>
      <c r="U510">
        <v>0</v>
      </c>
      <c r="V510">
        <v>1268.79</v>
      </c>
      <c r="W510">
        <v>1212.74</v>
      </c>
      <c r="X510">
        <v>0</v>
      </c>
      <c r="Y510">
        <v>6470.17</v>
      </c>
      <c r="Z510">
        <v>1912.13</v>
      </c>
      <c r="AA510">
        <v>2937.85</v>
      </c>
      <c r="AB510">
        <v>7033.1</v>
      </c>
      <c r="AC510">
        <v>1363.97</v>
      </c>
      <c r="AD510">
        <v>1540.89</v>
      </c>
      <c r="AE510">
        <v>5641.81</v>
      </c>
      <c r="AF510">
        <v>12865.89</v>
      </c>
      <c r="AG510">
        <v>4605.04</v>
      </c>
      <c r="AH510">
        <v>0</v>
      </c>
      <c r="AI510">
        <v>0</v>
      </c>
      <c r="AJ510">
        <v>0</v>
      </c>
      <c r="AK510">
        <v>776.62</v>
      </c>
      <c r="AL510">
        <v>14.65</v>
      </c>
      <c r="AM510">
        <v>-213.44</v>
      </c>
      <c r="AN510">
        <v>2585.2199999999998</v>
      </c>
      <c r="AO510">
        <v>159.81</v>
      </c>
      <c r="AP510">
        <v>74</v>
      </c>
      <c r="AQ510">
        <v>0</v>
      </c>
      <c r="AR510">
        <v>0</v>
      </c>
      <c r="AS510">
        <v>0</v>
      </c>
      <c r="AT510">
        <v>0</v>
      </c>
      <c r="AU510">
        <v>0</v>
      </c>
      <c r="AV510">
        <v>0</v>
      </c>
    </row>
    <row r="511" spans="1:48" x14ac:dyDescent="0.45">
      <c r="A511" t="s">
        <v>10</v>
      </c>
      <c r="B511">
        <v>1</v>
      </c>
      <c r="C511">
        <v>7686</v>
      </c>
      <c r="D511">
        <v>5</v>
      </c>
      <c r="E511" t="s">
        <v>490</v>
      </c>
      <c r="G511">
        <v>0</v>
      </c>
      <c r="H511">
        <v>254.36</v>
      </c>
      <c r="I511">
        <v>1608.27</v>
      </c>
      <c r="J511">
        <v>1320.53</v>
      </c>
      <c r="K511">
        <v>1574.89</v>
      </c>
      <c r="L511">
        <v>1509.31</v>
      </c>
      <c r="M511">
        <v>1492.81</v>
      </c>
      <c r="N511">
        <v>1329.55</v>
      </c>
      <c r="O511">
        <v>1610.97</v>
      </c>
      <c r="P511">
        <v>1183.8800000000001</v>
      </c>
      <c r="Q511">
        <v>1466.31</v>
      </c>
      <c r="R511">
        <v>916.6</v>
      </c>
      <c r="S511">
        <v>2700.78</v>
      </c>
      <c r="T511">
        <v>0</v>
      </c>
      <c r="U511">
        <v>0</v>
      </c>
      <c r="V511">
        <v>2044.54</v>
      </c>
      <c r="W511">
        <v>1805.05</v>
      </c>
      <c r="X511">
        <v>903.69</v>
      </c>
      <c r="Y511">
        <v>1755.94</v>
      </c>
      <c r="Z511">
        <v>2003.56</v>
      </c>
      <c r="AA511">
        <v>1782.47</v>
      </c>
      <c r="AB511">
        <v>1668.48</v>
      </c>
      <c r="AC511">
        <v>2262.5</v>
      </c>
      <c r="AD511">
        <v>1920.58</v>
      </c>
      <c r="AE511">
        <v>2029.56</v>
      </c>
      <c r="AF511">
        <v>1640.39</v>
      </c>
      <c r="AG511">
        <v>2260.2600000000002</v>
      </c>
      <c r="AH511">
        <v>0</v>
      </c>
      <c r="AI511">
        <v>0</v>
      </c>
      <c r="AJ511">
        <v>1949.76</v>
      </c>
      <c r="AK511">
        <v>1909.82</v>
      </c>
      <c r="AL511">
        <v>1980.49</v>
      </c>
      <c r="AM511">
        <v>2003.99</v>
      </c>
      <c r="AN511">
        <v>1840.25</v>
      </c>
      <c r="AO511">
        <v>1571.5</v>
      </c>
      <c r="AP511">
        <v>1348.5</v>
      </c>
      <c r="AQ511">
        <v>333.55</v>
      </c>
      <c r="AR511">
        <v>0</v>
      </c>
      <c r="AS511">
        <v>0</v>
      </c>
      <c r="AT511">
        <v>0</v>
      </c>
      <c r="AU511">
        <v>0</v>
      </c>
      <c r="AV511">
        <v>0</v>
      </c>
    </row>
    <row r="512" spans="1:48" x14ac:dyDescent="0.45">
      <c r="A512" t="s">
        <v>10</v>
      </c>
      <c r="B512">
        <v>1</v>
      </c>
      <c r="C512">
        <v>7687</v>
      </c>
      <c r="D512">
        <v>5</v>
      </c>
      <c r="E512" t="s">
        <v>491</v>
      </c>
      <c r="G512">
        <v>0</v>
      </c>
      <c r="H512">
        <v>26.76</v>
      </c>
      <c r="I512">
        <v>172.31</v>
      </c>
      <c r="J512">
        <v>137.35</v>
      </c>
      <c r="K512">
        <v>167.7</v>
      </c>
      <c r="L512">
        <v>164.91</v>
      </c>
      <c r="M512">
        <v>152.54</v>
      </c>
      <c r="N512">
        <v>137.44999999999999</v>
      </c>
      <c r="O512">
        <v>164.02</v>
      </c>
      <c r="P512">
        <v>117.77</v>
      </c>
      <c r="Q512">
        <v>143.85</v>
      </c>
      <c r="R512">
        <v>87.9</v>
      </c>
      <c r="S512">
        <v>538.47</v>
      </c>
      <c r="T512">
        <v>0</v>
      </c>
      <c r="U512">
        <v>0</v>
      </c>
      <c r="V512">
        <v>212.9</v>
      </c>
      <c r="W512">
        <v>186.83</v>
      </c>
      <c r="X512">
        <v>85.56</v>
      </c>
      <c r="Y512">
        <v>181.43</v>
      </c>
      <c r="Z512">
        <v>160.82</v>
      </c>
      <c r="AA512">
        <v>224.93</v>
      </c>
      <c r="AB512">
        <v>172.32</v>
      </c>
      <c r="AC512">
        <v>240.9</v>
      </c>
      <c r="AD512">
        <v>204.15</v>
      </c>
      <c r="AE512">
        <v>213.17</v>
      </c>
      <c r="AF512">
        <v>171.5</v>
      </c>
      <c r="AG512">
        <v>629.88</v>
      </c>
      <c r="AH512">
        <v>0</v>
      </c>
      <c r="AI512">
        <v>0</v>
      </c>
      <c r="AJ512">
        <v>205.44</v>
      </c>
      <c r="AK512">
        <v>200.17</v>
      </c>
      <c r="AL512">
        <v>208.82</v>
      </c>
      <c r="AM512">
        <v>206.38</v>
      </c>
      <c r="AN512">
        <v>192.81</v>
      </c>
      <c r="AO512">
        <v>168.15</v>
      </c>
      <c r="AP512">
        <v>138.51</v>
      </c>
      <c r="AQ512">
        <v>35.22</v>
      </c>
      <c r="AR512">
        <v>0</v>
      </c>
      <c r="AS512">
        <v>0</v>
      </c>
      <c r="AT512">
        <v>0</v>
      </c>
      <c r="AU512">
        <v>0</v>
      </c>
      <c r="AV512">
        <v>0</v>
      </c>
    </row>
    <row r="513" spans="1:48" x14ac:dyDescent="0.45">
      <c r="A513" t="s">
        <v>10</v>
      </c>
      <c r="B513">
        <v>1</v>
      </c>
      <c r="C513">
        <v>7700</v>
      </c>
      <c r="D513">
        <v>5</v>
      </c>
      <c r="E513" t="s">
        <v>492</v>
      </c>
      <c r="G513">
        <v>0</v>
      </c>
      <c r="H513">
        <v>10991.93</v>
      </c>
      <c r="I513">
        <v>10644.46</v>
      </c>
      <c r="J513">
        <v>12907.08</v>
      </c>
      <c r="K513">
        <v>12782.43</v>
      </c>
      <c r="L513">
        <v>13174.64</v>
      </c>
      <c r="M513">
        <v>11746.74</v>
      </c>
      <c r="N513">
        <v>13426.83</v>
      </c>
      <c r="O513">
        <v>13298.9</v>
      </c>
      <c r="P513">
        <v>12587.62</v>
      </c>
      <c r="Q513">
        <v>14784.43</v>
      </c>
      <c r="R513">
        <v>11212.52</v>
      </c>
      <c r="S513">
        <v>17855.89</v>
      </c>
      <c r="T513">
        <v>0</v>
      </c>
      <c r="U513">
        <v>0</v>
      </c>
      <c r="V513">
        <v>13774.45</v>
      </c>
      <c r="W513">
        <v>13603.11</v>
      </c>
      <c r="X513">
        <v>18529.22</v>
      </c>
      <c r="Y513">
        <v>15431.26</v>
      </c>
      <c r="Z513">
        <v>15699.43</v>
      </c>
      <c r="AA513">
        <v>16639.900000000001</v>
      </c>
      <c r="AB513">
        <v>15691.52</v>
      </c>
      <c r="AC513">
        <v>18409.16</v>
      </c>
      <c r="AD513">
        <v>16117.91</v>
      </c>
      <c r="AE513">
        <v>18557.32</v>
      </c>
      <c r="AF513">
        <v>16816.400000000001</v>
      </c>
      <c r="AG513">
        <v>21694.78</v>
      </c>
      <c r="AH513">
        <v>0</v>
      </c>
      <c r="AI513">
        <v>0</v>
      </c>
      <c r="AJ513">
        <v>16255.82</v>
      </c>
      <c r="AK513">
        <v>16921.09</v>
      </c>
      <c r="AL513">
        <v>16718.11</v>
      </c>
      <c r="AM513">
        <v>14247.44</v>
      </c>
      <c r="AN513">
        <v>20178.97</v>
      </c>
      <c r="AO513">
        <v>18194.740000000002</v>
      </c>
      <c r="AP513">
        <v>16173.76</v>
      </c>
      <c r="AQ513">
        <v>2827.7</v>
      </c>
      <c r="AR513">
        <v>0</v>
      </c>
      <c r="AS513">
        <v>0</v>
      </c>
      <c r="AT513">
        <v>0</v>
      </c>
      <c r="AU513">
        <v>0</v>
      </c>
      <c r="AV513">
        <v>0</v>
      </c>
    </row>
    <row r="514" spans="1:48" x14ac:dyDescent="0.45">
      <c r="A514" t="s">
        <v>10</v>
      </c>
      <c r="B514">
        <v>1</v>
      </c>
      <c r="C514">
        <v>7701</v>
      </c>
      <c r="D514">
        <v>5</v>
      </c>
      <c r="E514" t="s">
        <v>493</v>
      </c>
      <c r="G514">
        <v>0</v>
      </c>
      <c r="H514">
        <v>1201.67</v>
      </c>
      <c r="I514">
        <v>1164.81</v>
      </c>
      <c r="J514">
        <v>1395.37</v>
      </c>
      <c r="K514">
        <v>1364.48</v>
      </c>
      <c r="L514">
        <v>1422.23</v>
      </c>
      <c r="M514">
        <v>1393.16</v>
      </c>
      <c r="N514">
        <v>1365.05</v>
      </c>
      <c r="O514">
        <v>1393.21</v>
      </c>
      <c r="P514">
        <v>1281.3599999999999</v>
      </c>
      <c r="Q514">
        <v>1517.56</v>
      </c>
      <c r="R514">
        <v>1100.21</v>
      </c>
      <c r="S514">
        <v>4745.13</v>
      </c>
      <c r="T514">
        <v>0</v>
      </c>
      <c r="U514">
        <v>0</v>
      </c>
      <c r="V514">
        <v>1444.37</v>
      </c>
      <c r="W514">
        <v>1459.68</v>
      </c>
      <c r="X514">
        <v>1943.71</v>
      </c>
      <c r="Y514">
        <v>1569.66</v>
      </c>
      <c r="Z514">
        <v>1218.82</v>
      </c>
      <c r="AA514">
        <v>2091.94</v>
      </c>
      <c r="AB514">
        <v>1598.16</v>
      </c>
      <c r="AC514">
        <v>1938.65</v>
      </c>
      <c r="AD514">
        <v>1696.23</v>
      </c>
      <c r="AE514">
        <v>1959.45</v>
      </c>
      <c r="AF514">
        <v>1765.33</v>
      </c>
      <c r="AG514">
        <v>5899.86</v>
      </c>
      <c r="AH514">
        <v>0</v>
      </c>
      <c r="AI514">
        <v>0</v>
      </c>
      <c r="AJ514">
        <v>1717.24</v>
      </c>
      <c r="AK514">
        <v>1792.89</v>
      </c>
      <c r="AL514">
        <v>1767.74</v>
      </c>
      <c r="AM514">
        <v>1512.22</v>
      </c>
      <c r="AN514">
        <v>2126.02</v>
      </c>
      <c r="AO514">
        <v>1915.2</v>
      </c>
      <c r="AP514">
        <v>1687.1</v>
      </c>
      <c r="AQ514">
        <v>292.33999999999997</v>
      </c>
      <c r="AR514">
        <v>0</v>
      </c>
      <c r="AS514">
        <v>0</v>
      </c>
      <c r="AT514">
        <v>0</v>
      </c>
      <c r="AU514">
        <v>0</v>
      </c>
      <c r="AV514">
        <v>0</v>
      </c>
    </row>
    <row r="515" spans="1:48" x14ac:dyDescent="0.45">
      <c r="A515" t="s">
        <v>10</v>
      </c>
      <c r="B515">
        <v>1</v>
      </c>
      <c r="C515">
        <v>7710</v>
      </c>
      <c r="D515">
        <v>5</v>
      </c>
      <c r="E515" t="s">
        <v>494</v>
      </c>
      <c r="G515">
        <v>0</v>
      </c>
      <c r="H515">
        <v>0</v>
      </c>
      <c r="I515">
        <v>0</v>
      </c>
      <c r="J515">
        <v>0</v>
      </c>
      <c r="K515">
        <v>0</v>
      </c>
      <c r="L515">
        <v>0</v>
      </c>
      <c r="M515">
        <v>0</v>
      </c>
      <c r="N515">
        <v>0</v>
      </c>
      <c r="O515">
        <v>0</v>
      </c>
      <c r="P515">
        <v>0</v>
      </c>
      <c r="Q515">
        <v>0</v>
      </c>
      <c r="R515">
        <v>0</v>
      </c>
      <c r="S515">
        <v>0</v>
      </c>
      <c r="T515">
        <v>0</v>
      </c>
      <c r="U515">
        <v>0</v>
      </c>
      <c r="V515">
        <v>0</v>
      </c>
      <c r="W515">
        <v>0</v>
      </c>
      <c r="X515">
        <v>0</v>
      </c>
      <c r="Y515">
        <v>0</v>
      </c>
      <c r="Z515">
        <v>0</v>
      </c>
      <c r="AA515">
        <v>0</v>
      </c>
      <c r="AB515">
        <v>0</v>
      </c>
      <c r="AC515">
        <v>0</v>
      </c>
      <c r="AD515">
        <v>0</v>
      </c>
      <c r="AE515">
        <v>0</v>
      </c>
      <c r="AF515">
        <v>0</v>
      </c>
      <c r="AG515">
        <v>0</v>
      </c>
      <c r="AH515">
        <v>0</v>
      </c>
      <c r="AI515">
        <v>0</v>
      </c>
      <c r="AJ515">
        <v>0</v>
      </c>
      <c r="AK515">
        <v>0</v>
      </c>
      <c r="AL515">
        <v>0</v>
      </c>
      <c r="AM515">
        <v>0</v>
      </c>
      <c r="AN515">
        <v>0</v>
      </c>
      <c r="AO515">
        <v>0</v>
      </c>
      <c r="AP515">
        <v>0</v>
      </c>
      <c r="AQ515">
        <v>0</v>
      </c>
      <c r="AR515">
        <v>0</v>
      </c>
      <c r="AS515">
        <v>0</v>
      </c>
      <c r="AT515">
        <v>0</v>
      </c>
      <c r="AU515">
        <v>0</v>
      </c>
      <c r="AV515">
        <v>0</v>
      </c>
    </row>
    <row r="516" spans="1:48" x14ac:dyDescent="0.45">
      <c r="A516" t="s">
        <v>10</v>
      </c>
      <c r="B516">
        <v>1</v>
      </c>
      <c r="C516">
        <v>7715</v>
      </c>
      <c r="D516">
        <v>5</v>
      </c>
      <c r="E516" t="s">
        <v>495</v>
      </c>
      <c r="G516">
        <v>0</v>
      </c>
      <c r="H516">
        <v>428.76</v>
      </c>
      <c r="I516">
        <v>313.8</v>
      </c>
      <c r="J516">
        <v>550.38</v>
      </c>
      <c r="K516">
        <v>613.79999999999995</v>
      </c>
      <c r="L516">
        <v>211.22</v>
      </c>
      <c r="M516">
        <v>300.63</v>
      </c>
      <c r="N516">
        <v>575.73</v>
      </c>
      <c r="O516">
        <v>88.81</v>
      </c>
      <c r="P516">
        <v>463.27</v>
      </c>
      <c r="Q516">
        <v>1841.43</v>
      </c>
      <c r="R516">
        <v>98.74</v>
      </c>
      <c r="S516">
        <v>346.37</v>
      </c>
      <c r="T516">
        <v>0</v>
      </c>
      <c r="U516">
        <v>0</v>
      </c>
      <c r="V516">
        <v>149.47</v>
      </c>
      <c r="W516">
        <v>118.33</v>
      </c>
      <c r="X516">
        <v>719</v>
      </c>
      <c r="Y516">
        <v>266.26</v>
      </c>
      <c r="Z516">
        <v>26.49</v>
      </c>
      <c r="AA516">
        <v>639.80999999999995</v>
      </c>
      <c r="AB516">
        <v>363.37</v>
      </c>
      <c r="AC516">
        <v>831.94</v>
      </c>
      <c r="AD516">
        <v>656.02</v>
      </c>
      <c r="AE516">
        <v>692.38</v>
      </c>
      <c r="AF516">
        <v>899.43</v>
      </c>
      <c r="AG516">
        <v>472.9</v>
      </c>
      <c r="AH516">
        <v>0</v>
      </c>
      <c r="AI516">
        <v>0</v>
      </c>
      <c r="AJ516">
        <v>405.5</v>
      </c>
      <c r="AK516">
        <v>33.880000000000003</v>
      </c>
      <c r="AL516">
        <v>812.67</v>
      </c>
      <c r="AM516">
        <v>2562.31</v>
      </c>
      <c r="AN516">
        <v>138.34</v>
      </c>
      <c r="AO516">
        <v>428.06</v>
      </c>
      <c r="AP516">
        <v>235.06</v>
      </c>
      <c r="AQ516">
        <v>0</v>
      </c>
      <c r="AR516">
        <v>0</v>
      </c>
      <c r="AS516">
        <v>0</v>
      </c>
      <c r="AT516">
        <v>0</v>
      </c>
      <c r="AU516">
        <v>0</v>
      </c>
      <c r="AV516">
        <v>0</v>
      </c>
    </row>
    <row r="517" spans="1:48" x14ac:dyDescent="0.45">
      <c r="A517" t="s">
        <v>10</v>
      </c>
      <c r="B517">
        <v>1</v>
      </c>
      <c r="C517">
        <v>7716</v>
      </c>
      <c r="D517">
        <v>5</v>
      </c>
      <c r="E517" t="s">
        <v>496</v>
      </c>
      <c r="G517">
        <v>0</v>
      </c>
      <c r="H517">
        <v>0</v>
      </c>
      <c r="I517">
        <v>226.7</v>
      </c>
      <c r="J517">
        <v>0</v>
      </c>
      <c r="K517">
        <v>61.31</v>
      </c>
      <c r="L517">
        <v>47.29</v>
      </c>
      <c r="M517">
        <v>163.75</v>
      </c>
      <c r="N517">
        <v>0</v>
      </c>
      <c r="O517">
        <v>0</v>
      </c>
      <c r="P517">
        <v>0</v>
      </c>
      <c r="Q517">
        <v>0</v>
      </c>
      <c r="R517">
        <v>0</v>
      </c>
      <c r="S517">
        <v>0</v>
      </c>
      <c r="T517">
        <v>0</v>
      </c>
      <c r="U517">
        <v>0</v>
      </c>
      <c r="V517">
        <v>0</v>
      </c>
      <c r="W517">
        <v>0</v>
      </c>
      <c r="X517">
        <v>0</v>
      </c>
      <c r="Y517">
        <v>0</v>
      </c>
      <c r="Z517">
        <v>0</v>
      </c>
      <c r="AA517">
        <v>0</v>
      </c>
      <c r="AB517">
        <v>190.58</v>
      </c>
      <c r="AC517">
        <v>1260</v>
      </c>
      <c r="AD517">
        <v>0</v>
      </c>
      <c r="AE517">
        <v>40</v>
      </c>
      <c r="AF517">
        <v>2753.65</v>
      </c>
      <c r="AG517">
        <v>0</v>
      </c>
      <c r="AH517">
        <v>0</v>
      </c>
      <c r="AI517">
        <v>0</v>
      </c>
      <c r="AJ517">
        <v>307.3</v>
      </c>
      <c r="AK517">
        <v>38.08</v>
      </c>
      <c r="AL517">
        <v>0</v>
      </c>
      <c r="AM517">
        <v>0</v>
      </c>
      <c r="AN517">
        <v>47.12</v>
      </c>
      <c r="AO517">
        <v>0</v>
      </c>
      <c r="AP517">
        <v>370.8</v>
      </c>
      <c r="AQ517">
        <v>0</v>
      </c>
      <c r="AR517">
        <v>0</v>
      </c>
      <c r="AS517">
        <v>0</v>
      </c>
      <c r="AT517">
        <v>0</v>
      </c>
      <c r="AU517">
        <v>0</v>
      </c>
      <c r="AV517">
        <v>0</v>
      </c>
    </row>
    <row r="518" spans="1:48" x14ac:dyDescent="0.45">
      <c r="A518" t="s">
        <v>10</v>
      </c>
      <c r="B518">
        <v>1</v>
      </c>
      <c r="C518">
        <v>7750</v>
      </c>
      <c r="D518">
        <v>5</v>
      </c>
      <c r="E518" t="s">
        <v>497</v>
      </c>
      <c r="G518">
        <v>0</v>
      </c>
      <c r="H518">
        <v>0</v>
      </c>
      <c r="I518">
        <v>0</v>
      </c>
      <c r="J518">
        <v>0</v>
      </c>
      <c r="K518">
        <v>113.83</v>
      </c>
      <c r="L518">
        <v>0</v>
      </c>
      <c r="M518">
        <v>3200</v>
      </c>
      <c r="N518">
        <v>13.55</v>
      </c>
      <c r="O518">
        <v>0</v>
      </c>
      <c r="P518">
        <v>0</v>
      </c>
      <c r="Q518">
        <v>-1429</v>
      </c>
      <c r="R518">
        <v>525.44000000000005</v>
      </c>
      <c r="S518">
        <v>961.1</v>
      </c>
      <c r="T518">
        <v>0</v>
      </c>
      <c r="U518">
        <v>0</v>
      </c>
      <c r="V518">
        <v>145.27000000000001</v>
      </c>
      <c r="W518">
        <v>0</v>
      </c>
      <c r="X518">
        <v>0</v>
      </c>
      <c r="Y518">
        <v>0</v>
      </c>
      <c r="Z518">
        <v>0</v>
      </c>
      <c r="AA518">
        <v>0</v>
      </c>
      <c r="AB518">
        <v>0</v>
      </c>
      <c r="AC518">
        <v>294.33999999999997</v>
      </c>
      <c r="AD518">
        <v>0</v>
      </c>
      <c r="AE518">
        <v>0</v>
      </c>
      <c r="AF518">
        <v>0</v>
      </c>
      <c r="AG518">
        <v>0</v>
      </c>
      <c r="AH518">
        <v>0</v>
      </c>
      <c r="AI518">
        <v>0</v>
      </c>
      <c r="AJ518">
        <v>0</v>
      </c>
      <c r="AK518">
        <v>0</v>
      </c>
      <c r="AL518">
        <v>0</v>
      </c>
      <c r="AM518">
        <v>0</v>
      </c>
      <c r="AN518">
        <v>0</v>
      </c>
      <c r="AO518">
        <v>0</v>
      </c>
      <c r="AP518">
        <v>0</v>
      </c>
      <c r="AQ518">
        <v>0</v>
      </c>
      <c r="AR518">
        <v>0</v>
      </c>
      <c r="AS518">
        <v>0</v>
      </c>
      <c r="AT518">
        <v>0</v>
      </c>
      <c r="AU518">
        <v>0</v>
      </c>
      <c r="AV518">
        <v>0</v>
      </c>
    </row>
    <row r="519" spans="1:48" x14ac:dyDescent="0.45">
      <c r="A519" t="s">
        <v>10</v>
      </c>
      <c r="B519">
        <v>1</v>
      </c>
      <c r="C519">
        <v>7800</v>
      </c>
      <c r="D519">
        <v>5</v>
      </c>
      <c r="E519" t="s">
        <v>498</v>
      </c>
      <c r="G519">
        <v>0</v>
      </c>
      <c r="H519">
        <v>6662.02</v>
      </c>
      <c r="I519">
        <v>7123.13</v>
      </c>
      <c r="J519">
        <v>6899.59</v>
      </c>
      <c r="K519">
        <v>7581.72</v>
      </c>
      <c r="L519">
        <v>6307.37</v>
      </c>
      <c r="M519">
        <v>6622.6</v>
      </c>
      <c r="N519">
        <v>6636.42</v>
      </c>
      <c r="O519">
        <v>7139.69</v>
      </c>
      <c r="P519">
        <v>5808.95</v>
      </c>
      <c r="Q519">
        <v>7102.84</v>
      </c>
      <c r="R519">
        <v>6729.3</v>
      </c>
      <c r="S519">
        <v>10608.89</v>
      </c>
      <c r="T519">
        <v>0</v>
      </c>
      <c r="U519">
        <v>0</v>
      </c>
      <c r="V519">
        <v>6902.5</v>
      </c>
      <c r="W519">
        <v>6588.75</v>
      </c>
      <c r="X519">
        <v>8768.58</v>
      </c>
      <c r="Y519">
        <v>6743.53</v>
      </c>
      <c r="Z519">
        <v>6944.99</v>
      </c>
      <c r="AA519">
        <v>7105.41</v>
      </c>
      <c r="AB519">
        <v>6601.11</v>
      </c>
      <c r="AC519">
        <v>7400.71</v>
      </c>
      <c r="AD519">
        <v>6133.36</v>
      </c>
      <c r="AE519">
        <v>7349.25</v>
      </c>
      <c r="AF519">
        <v>6540.99</v>
      </c>
      <c r="AG519">
        <v>10566.24</v>
      </c>
      <c r="AH519">
        <v>0</v>
      </c>
      <c r="AI519">
        <v>0</v>
      </c>
      <c r="AJ519">
        <v>6912.26</v>
      </c>
      <c r="AK519">
        <v>7024.38</v>
      </c>
      <c r="AL519">
        <v>7511.37</v>
      </c>
      <c r="AM519">
        <v>6613.77</v>
      </c>
      <c r="AN519">
        <v>7652.24</v>
      </c>
      <c r="AO519">
        <v>7457.89</v>
      </c>
      <c r="AP519">
        <v>7423.17</v>
      </c>
      <c r="AQ519">
        <v>1184.93</v>
      </c>
      <c r="AR519">
        <v>0</v>
      </c>
      <c r="AS519">
        <v>0</v>
      </c>
      <c r="AT519">
        <v>0</v>
      </c>
      <c r="AU519">
        <v>0</v>
      </c>
      <c r="AV519">
        <v>0</v>
      </c>
    </row>
    <row r="520" spans="1:48" x14ac:dyDescent="0.45">
      <c r="A520" t="s">
        <v>10</v>
      </c>
      <c r="B520">
        <v>1</v>
      </c>
      <c r="C520">
        <v>7801</v>
      </c>
      <c r="D520">
        <v>5</v>
      </c>
      <c r="E520" t="s">
        <v>499</v>
      </c>
      <c r="G520">
        <v>0</v>
      </c>
      <c r="H520">
        <v>728.84</v>
      </c>
      <c r="I520">
        <v>788.3</v>
      </c>
      <c r="J520">
        <v>770.86</v>
      </c>
      <c r="K520">
        <v>837.41</v>
      </c>
      <c r="L520">
        <v>627.48</v>
      </c>
      <c r="M520">
        <v>459.89</v>
      </c>
      <c r="N520">
        <v>358.48</v>
      </c>
      <c r="O520">
        <v>797.09</v>
      </c>
      <c r="P520">
        <v>611.4</v>
      </c>
      <c r="Q520">
        <v>757.21</v>
      </c>
      <c r="R520">
        <v>680.24</v>
      </c>
      <c r="S520">
        <v>2580.31</v>
      </c>
      <c r="T520">
        <v>0</v>
      </c>
      <c r="U520">
        <v>0</v>
      </c>
      <c r="V520">
        <v>754.03</v>
      </c>
      <c r="W520">
        <v>750.64</v>
      </c>
      <c r="X520">
        <v>952.07</v>
      </c>
      <c r="Y520">
        <v>684.09</v>
      </c>
      <c r="Z520">
        <v>539.4</v>
      </c>
      <c r="AA520">
        <v>403.51</v>
      </c>
      <c r="AB520">
        <v>412.77</v>
      </c>
      <c r="AC520">
        <v>798.91</v>
      </c>
      <c r="AD520">
        <v>661.41</v>
      </c>
      <c r="AE520">
        <v>795.54</v>
      </c>
      <c r="AF520">
        <v>706.37</v>
      </c>
      <c r="AG520">
        <v>2554.16</v>
      </c>
      <c r="AH520">
        <v>0</v>
      </c>
      <c r="AI520">
        <v>0</v>
      </c>
      <c r="AJ520">
        <v>748.2</v>
      </c>
      <c r="AK520">
        <v>759.13</v>
      </c>
      <c r="AL520">
        <v>812.72</v>
      </c>
      <c r="AM520">
        <v>716.06</v>
      </c>
      <c r="AN520">
        <v>644.61</v>
      </c>
      <c r="AO520">
        <v>420.98</v>
      </c>
      <c r="AP520">
        <v>533.49</v>
      </c>
      <c r="AQ520">
        <v>129.72</v>
      </c>
      <c r="AR520">
        <v>0</v>
      </c>
      <c r="AS520">
        <v>0</v>
      </c>
      <c r="AT520">
        <v>0</v>
      </c>
      <c r="AU520">
        <v>0</v>
      </c>
      <c r="AV520">
        <v>0</v>
      </c>
    </row>
    <row r="521" spans="1:48" x14ac:dyDescent="0.45">
      <c r="A521" t="s">
        <v>10</v>
      </c>
      <c r="B521">
        <v>1</v>
      </c>
      <c r="C521">
        <v>7802</v>
      </c>
      <c r="D521">
        <v>5</v>
      </c>
      <c r="E521" t="s">
        <v>500</v>
      </c>
      <c r="G521">
        <v>0</v>
      </c>
      <c r="H521">
        <v>0</v>
      </c>
      <c r="I521">
        <v>0</v>
      </c>
      <c r="J521">
        <v>0</v>
      </c>
      <c r="K521">
        <v>0</v>
      </c>
      <c r="L521">
        <v>0</v>
      </c>
      <c r="M521">
        <v>0</v>
      </c>
      <c r="N521">
        <v>0</v>
      </c>
      <c r="O521">
        <v>0</v>
      </c>
      <c r="P521">
        <v>0</v>
      </c>
      <c r="Q521">
        <v>0</v>
      </c>
      <c r="R521">
        <v>0</v>
      </c>
      <c r="S521">
        <v>0</v>
      </c>
      <c r="T521">
        <v>0</v>
      </c>
      <c r="U521">
        <v>0</v>
      </c>
      <c r="V521">
        <v>0</v>
      </c>
      <c r="W521">
        <v>1161.25</v>
      </c>
      <c r="X521">
        <v>0</v>
      </c>
      <c r="Y521">
        <v>0</v>
      </c>
      <c r="Z521">
        <v>0</v>
      </c>
      <c r="AA521">
        <v>59.55</v>
      </c>
      <c r="AB521">
        <v>0</v>
      </c>
      <c r="AC521">
        <v>0</v>
      </c>
      <c r="AD521">
        <v>0</v>
      </c>
      <c r="AE521">
        <v>0</v>
      </c>
      <c r="AF521">
        <v>0</v>
      </c>
      <c r="AG521">
        <v>0</v>
      </c>
      <c r="AH521">
        <v>0</v>
      </c>
      <c r="AI521">
        <v>0</v>
      </c>
      <c r="AJ521">
        <v>0</v>
      </c>
      <c r="AK521">
        <v>0</v>
      </c>
      <c r="AL521">
        <v>0</v>
      </c>
      <c r="AM521">
        <v>0</v>
      </c>
      <c r="AN521">
        <v>287.44</v>
      </c>
      <c r="AO521">
        <v>0</v>
      </c>
      <c r="AP521">
        <v>0</v>
      </c>
      <c r="AQ521">
        <v>0</v>
      </c>
      <c r="AR521">
        <v>0</v>
      </c>
      <c r="AS521">
        <v>0</v>
      </c>
      <c r="AT521">
        <v>0</v>
      </c>
      <c r="AU521">
        <v>0</v>
      </c>
      <c r="AV521">
        <v>0</v>
      </c>
    </row>
    <row r="522" spans="1:48" x14ac:dyDescent="0.45">
      <c r="A522" t="s">
        <v>10</v>
      </c>
      <c r="B522">
        <v>1</v>
      </c>
      <c r="C522">
        <v>7803</v>
      </c>
      <c r="D522">
        <v>5</v>
      </c>
      <c r="E522" t="s">
        <v>501</v>
      </c>
      <c r="G522">
        <v>0</v>
      </c>
      <c r="H522">
        <v>0</v>
      </c>
      <c r="I522">
        <v>0</v>
      </c>
      <c r="J522">
        <v>0</v>
      </c>
      <c r="K522">
        <v>0</v>
      </c>
      <c r="L522">
        <v>0</v>
      </c>
      <c r="M522">
        <v>0</v>
      </c>
      <c r="N522">
        <v>0</v>
      </c>
      <c r="O522">
        <v>505.89</v>
      </c>
      <c r="P522">
        <v>753.34</v>
      </c>
      <c r="Q522">
        <v>0</v>
      </c>
      <c r="R522">
        <v>183.96</v>
      </c>
      <c r="S522">
        <v>626.04999999999995</v>
      </c>
      <c r="T522">
        <v>0</v>
      </c>
      <c r="U522">
        <v>0</v>
      </c>
      <c r="V522">
        <v>275.94</v>
      </c>
      <c r="W522">
        <v>4009.92</v>
      </c>
      <c r="X522">
        <v>0</v>
      </c>
      <c r="Y522">
        <v>803.37</v>
      </c>
      <c r="Z522">
        <v>758.84</v>
      </c>
      <c r="AA522">
        <v>0</v>
      </c>
      <c r="AB522">
        <v>321.93</v>
      </c>
      <c r="AC522">
        <v>252.95</v>
      </c>
      <c r="AD522">
        <v>0</v>
      </c>
      <c r="AE522">
        <v>287.44</v>
      </c>
      <c r="AF522">
        <v>3827.71</v>
      </c>
      <c r="AG522">
        <v>1579.13</v>
      </c>
      <c r="AH522">
        <v>0</v>
      </c>
      <c r="AI522">
        <v>0</v>
      </c>
      <c r="AJ522">
        <v>160.97</v>
      </c>
      <c r="AK522">
        <v>0</v>
      </c>
      <c r="AL522">
        <v>0</v>
      </c>
      <c r="AM522">
        <v>137.97</v>
      </c>
      <c r="AN522">
        <v>140.72999999999999</v>
      </c>
      <c r="AO522">
        <v>183.96</v>
      </c>
      <c r="AP522">
        <v>0</v>
      </c>
      <c r="AQ522">
        <v>0</v>
      </c>
      <c r="AR522">
        <v>0</v>
      </c>
      <c r="AS522">
        <v>0</v>
      </c>
      <c r="AT522">
        <v>0</v>
      </c>
      <c r="AU522">
        <v>0</v>
      </c>
      <c r="AV522">
        <v>0</v>
      </c>
    </row>
    <row r="523" spans="1:48" x14ac:dyDescent="0.45">
      <c r="A523" t="s">
        <v>10</v>
      </c>
      <c r="B523">
        <v>1</v>
      </c>
      <c r="C523">
        <v>7804</v>
      </c>
      <c r="D523">
        <v>5</v>
      </c>
      <c r="E523" t="s">
        <v>502</v>
      </c>
      <c r="G523">
        <v>0</v>
      </c>
      <c r="H523">
        <v>0</v>
      </c>
      <c r="I523">
        <v>384.51</v>
      </c>
      <c r="J523">
        <v>40</v>
      </c>
      <c r="K523">
        <v>723.54</v>
      </c>
      <c r="L523">
        <v>24.51</v>
      </c>
      <c r="M523">
        <v>280.99</v>
      </c>
      <c r="N523">
        <v>0</v>
      </c>
      <c r="O523">
        <v>335.9</v>
      </c>
      <c r="P523">
        <v>0</v>
      </c>
      <c r="Q523">
        <v>0</v>
      </c>
      <c r="R523">
        <v>1025.4100000000001</v>
      </c>
      <c r="S523">
        <v>328.4</v>
      </c>
      <c r="T523">
        <v>0</v>
      </c>
      <c r="U523">
        <v>0</v>
      </c>
      <c r="V523">
        <v>421.42</v>
      </c>
      <c r="W523">
        <v>0</v>
      </c>
      <c r="X523">
        <v>473.24</v>
      </c>
      <c r="Y523">
        <v>780.39</v>
      </c>
      <c r="Z523">
        <v>143.75</v>
      </c>
      <c r="AA523">
        <v>200</v>
      </c>
      <c r="AB523">
        <v>0</v>
      </c>
      <c r="AC523">
        <v>365.29</v>
      </c>
      <c r="AD523">
        <v>802.95</v>
      </c>
      <c r="AE523">
        <v>689.85</v>
      </c>
      <c r="AF523">
        <v>0</v>
      </c>
      <c r="AG523">
        <v>1075.23</v>
      </c>
      <c r="AH523">
        <v>0</v>
      </c>
      <c r="AI523">
        <v>0</v>
      </c>
      <c r="AJ523">
        <v>229.95</v>
      </c>
      <c r="AK523">
        <v>543.27</v>
      </c>
      <c r="AL523">
        <v>0</v>
      </c>
      <c r="AM523">
        <v>0</v>
      </c>
      <c r="AN523">
        <v>710.91</v>
      </c>
      <c r="AO523">
        <v>161.22999999999999</v>
      </c>
      <c r="AP523">
        <v>0</v>
      </c>
      <c r="AQ523">
        <v>0</v>
      </c>
      <c r="AR523">
        <v>0</v>
      </c>
      <c r="AS523">
        <v>0</v>
      </c>
      <c r="AT523">
        <v>0</v>
      </c>
      <c r="AU523">
        <v>0</v>
      </c>
      <c r="AV523">
        <v>0</v>
      </c>
    </row>
    <row r="524" spans="1:48" x14ac:dyDescent="0.45">
      <c r="A524" t="s">
        <v>10</v>
      </c>
      <c r="B524">
        <v>1</v>
      </c>
      <c r="C524">
        <v>7805</v>
      </c>
      <c r="D524">
        <v>5</v>
      </c>
      <c r="E524" t="s">
        <v>503</v>
      </c>
      <c r="G524">
        <v>0</v>
      </c>
      <c r="H524">
        <v>0</v>
      </c>
      <c r="I524">
        <v>0</v>
      </c>
      <c r="J524">
        <v>0</v>
      </c>
      <c r="K524">
        <v>0</v>
      </c>
      <c r="L524">
        <v>0</v>
      </c>
      <c r="M524">
        <v>0</v>
      </c>
      <c r="N524">
        <v>0</v>
      </c>
      <c r="O524">
        <v>0</v>
      </c>
      <c r="P524">
        <v>0</v>
      </c>
      <c r="Q524">
        <v>0</v>
      </c>
      <c r="R524">
        <v>0</v>
      </c>
      <c r="S524">
        <v>0</v>
      </c>
      <c r="T524">
        <v>0</v>
      </c>
      <c r="U524">
        <v>0</v>
      </c>
      <c r="V524">
        <v>0</v>
      </c>
      <c r="W524">
        <v>0</v>
      </c>
      <c r="X524">
        <v>0</v>
      </c>
      <c r="Y524">
        <v>0</v>
      </c>
      <c r="Z524">
        <v>0</v>
      </c>
      <c r="AA524">
        <v>0</v>
      </c>
      <c r="AB524">
        <v>0</v>
      </c>
      <c r="AC524">
        <v>0</v>
      </c>
      <c r="AD524">
        <v>0</v>
      </c>
      <c r="AE524">
        <v>0</v>
      </c>
      <c r="AF524">
        <v>0</v>
      </c>
      <c r="AG524">
        <v>0</v>
      </c>
      <c r="AH524">
        <v>0</v>
      </c>
      <c r="AI524">
        <v>0</v>
      </c>
      <c r="AJ524">
        <v>0</v>
      </c>
      <c r="AK524">
        <v>0</v>
      </c>
      <c r="AL524">
        <v>0</v>
      </c>
      <c r="AM524">
        <v>0</v>
      </c>
      <c r="AN524">
        <v>0</v>
      </c>
      <c r="AO524">
        <v>0</v>
      </c>
      <c r="AP524">
        <v>0</v>
      </c>
      <c r="AQ524">
        <v>0</v>
      </c>
      <c r="AR524">
        <v>0</v>
      </c>
      <c r="AS524">
        <v>0</v>
      </c>
      <c r="AT524">
        <v>0</v>
      </c>
      <c r="AU524">
        <v>0</v>
      </c>
      <c r="AV524">
        <v>0</v>
      </c>
    </row>
    <row r="525" spans="1:48" x14ac:dyDescent="0.45">
      <c r="A525" t="s">
        <v>10</v>
      </c>
      <c r="B525">
        <v>1</v>
      </c>
      <c r="C525">
        <v>7806</v>
      </c>
      <c r="D525">
        <v>5</v>
      </c>
      <c r="E525" t="s">
        <v>504</v>
      </c>
      <c r="G525">
        <v>0</v>
      </c>
      <c r="H525">
        <v>57.88</v>
      </c>
      <c r="I525">
        <v>0</v>
      </c>
      <c r="J525">
        <v>36.799999999999997</v>
      </c>
      <c r="K525">
        <v>38.68</v>
      </c>
      <c r="L525">
        <v>76.12</v>
      </c>
      <c r="M525">
        <v>103.4</v>
      </c>
      <c r="N525">
        <v>14.59</v>
      </c>
      <c r="O525">
        <v>0</v>
      </c>
      <c r="P525">
        <v>0</v>
      </c>
      <c r="Q525">
        <v>55.56</v>
      </c>
      <c r="R525">
        <v>0</v>
      </c>
      <c r="S525">
        <v>0</v>
      </c>
      <c r="T525">
        <v>0</v>
      </c>
      <c r="U525">
        <v>0</v>
      </c>
      <c r="V525">
        <v>57.64</v>
      </c>
      <c r="W525">
        <v>0</v>
      </c>
      <c r="X525">
        <v>0</v>
      </c>
      <c r="Y525">
        <v>0</v>
      </c>
      <c r="Z525">
        <v>0</v>
      </c>
      <c r="AA525">
        <v>6.58</v>
      </c>
      <c r="AB525">
        <v>0</v>
      </c>
      <c r="AC525">
        <v>0</v>
      </c>
      <c r="AD525">
        <v>22.73</v>
      </c>
      <c r="AE525">
        <v>0</v>
      </c>
      <c r="AF525">
        <v>37.25</v>
      </c>
      <c r="AG525">
        <v>63.11</v>
      </c>
      <c r="AH525">
        <v>0</v>
      </c>
      <c r="AI525">
        <v>0</v>
      </c>
      <c r="AJ525">
        <v>0</v>
      </c>
      <c r="AK525">
        <v>0</v>
      </c>
      <c r="AL525">
        <v>237.99</v>
      </c>
      <c r="AM525">
        <v>39.520000000000003</v>
      </c>
      <c r="AN525">
        <v>79.55</v>
      </c>
      <c r="AO525">
        <v>143.01</v>
      </c>
      <c r="AP525">
        <v>0</v>
      </c>
      <c r="AQ525">
        <v>11.24</v>
      </c>
      <c r="AR525">
        <v>0</v>
      </c>
      <c r="AS525">
        <v>0</v>
      </c>
      <c r="AT525">
        <v>0</v>
      </c>
      <c r="AU525">
        <v>0</v>
      </c>
      <c r="AV525">
        <v>0</v>
      </c>
    </row>
    <row r="526" spans="1:48" x14ac:dyDescent="0.45">
      <c r="A526" t="s">
        <v>10</v>
      </c>
      <c r="B526">
        <v>1</v>
      </c>
      <c r="C526">
        <v>7810</v>
      </c>
      <c r="D526">
        <v>5</v>
      </c>
      <c r="E526" t="s">
        <v>505</v>
      </c>
      <c r="G526">
        <v>0</v>
      </c>
      <c r="H526">
        <v>0</v>
      </c>
      <c r="I526">
        <v>0</v>
      </c>
      <c r="J526">
        <v>0</v>
      </c>
      <c r="K526">
        <v>0</v>
      </c>
      <c r="L526">
        <v>0</v>
      </c>
      <c r="M526">
        <v>0</v>
      </c>
      <c r="N526">
        <v>0</v>
      </c>
      <c r="O526">
        <v>0</v>
      </c>
      <c r="P526">
        <v>0</v>
      </c>
      <c r="Q526">
        <v>0</v>
      </c>
      <c r="R526">
        <v>0</v>
      </c>
      <c r="S526">
        <v>0</v>
      </c>
      <c r="T526">
        <v>0</v>
      </c>
      <c r="U526">
        <v>0</v>
      </c>
      <c r="V526">
        <v>0</v>
      </c>
      <c r="W526">
        <v>0</v>
      </c>
      <c r="X526">
        <v>0</v>
      </c>
      <c r="Y526">
        <v>0</v>
      </c>
      <c r="Z526">
        <v>0</v>
      </c>
      <c r="AA526">
        <v>0</v>
      </c>
      <c r="AB526">
        <v>0</v>
      </c>
      <c r="AC526">
        <v>0</v>
      </c>
      <c r="AD526">
        <v>0</v>
      </c>
      <c r="AE526">
        <v>0</v>
      </c>
      <c r="AF526">
        <v>0</v>
      </c>
      <c r="AG526">
        <v>0</v>
      </c>
      <c r="AH526">
        <v>0</v>
      </c>
      <c r="AI526">
        <v>0</v>
      </c>
      <c r="AJ526">
        <v>0</v>
      </c>
      <c r="AK526">
        <v>0</v>
      </c>
      <c r="AL526">
        <v>0</v>
      </c>
      <c r="AM526">
        <v>600</v>
      </c>
      <c r="AN526">
        <v>0</v>
      </c>
      <c r="AO526">
        <v>0</v>
      </c>
      <c r="AP526">
        <v>0</v>
      </c>
      <c r="AQ526">
        <v>0</v>
      </c>
      <c r="AR526">
        <v>0</v>
      </c>
      <c r="AS526">
        <v>0</v>
      </c>
      <c r="AT526">
        <v>0</v>
      </c>
      <c r="AU526">
        <v>0</v>
      </c>
      <c r="AV526">
        <v>0</v>
      </c>
    </row>
    <row r="527" spans="1:48" x14ac:dyDescent="0.45">
      <c r="A527" t="s">
        <v>10</v>
      </c>
      <c r="B527">
        <v>1</v>
      </c>
      <c r="C527">
        <v>7815</v>
      </c>
      <c r="D527">
        <v>5</v>
      </c>
      <c r="E527" t="s">
        <v>506</v>
      </c>
      <c r="G527">
        <v>0</v>
      </c>
      <c r="H527">
        <v>692</v>
      </c>
      <c r="I527">
        <v>807.27</v>
      </c>
      <c r="J527">
        <v>1105.58</v>
      </c>
      <c r="K527">
        <v>1049.3399999999999</v>
      </c>
      <c r="L527">
        <v>4302.0200000000004</v>
      </c>
      <c r="M527">
        <v>1472.78</v>
      </c>
      <c r="N527">
        <v>342.03</v>
      </c>
      <c r="O527">
        <v>311.69</v>
      </c>
      <c r="P527">
        <v>359.18</v>
      </c>
      <c r="Q527">
        <v>5405.28</v>
      </c>
      <c r="R527">
        <v>4630.95</v>
      </c>
      <c r="S527">
        <v>331.8</v>
      </c>
      <c r="T527">
        <v>0</v>
      </c>
      <c r="U527">
        <v>0</v>
      </c>
      <c r="V527">
        <v>198.45</v>
      </c>
      <c r="W527">
        <v>474.33</v>
      </c>
      <c r="X527">
        <v>2077.8200000000002</v>
      </c>
      <c r="Y527">
        <v>556.21</v>
      </c>
      <c r="Z527">
        <v>880.35</v>
      </c>
      <c r="AA527">
        <v>0</v>
      </c>
      <c r="AB527">
        <v>849.55</v>
      </c>
      <c r="AC527">
        <v>1214.03</v>
      </c>
      <c r="AD527">
        <v>879.27</v>
      </c>
      <c r="AE527">
        <v>631.77</v>
      </c>
      <c r="AF527">
        <v>613.94000000000005</v>
      </c>
      <c r="AG527">
        <v>794.21</v>
      </c>
      <c r="AH527">
        <v>0</v>
      </c>
      <c r="AI527">
        <v>0</v>
      </c>
      <c r="AJ527">
        <v>1433.19</v>
      </c>
      <c r="AK527">
        <v>-83.13</v>
      </c>
      <c r="AL527">
        <v>0</v>
      </c>
      <c r="AM527">
        <v>748.59</v>
      </c>
      <c r="AN527">
        <v>975.71</v>
      </c>
      <c r="AO527">
        <v>317.02</v>
      </c>
      <c r="AP527">
        <v>356.84</v>
      </c>
      <c r="AQ527">
        <v>40.32</v>
      </c>
      <c r="AR527">
        <v>0</v>
      </c>
      <c r="AS527">
        <v>0</v>
      </c>
      <c r="AT527">
        <v>0</v>
      </c>
      <c r="AU527">
        <v>0</v>
      </c>
      <c r="AV527">
        <v>0</v>
      </c>
    </row>
    <row r="528" spans="1:48" x14ac:dyDescent="0.45">
      <c r="A528" t="s">
        <v>10</v>
      </c>
      <c r="B528">
        <v>1</v>
      </c>
      <c r="C528">
        <v>7816</v>
      </c>
      <c r="D528">
        <v>5</v>
      </c>
      <c r="E528" t="s">
        <v>507</v>
      </c>
      <c r="G528">
        <v>0</v>
      </c>
      <c r="H528">
        <v>0</v>
      </c>
      <c r="I528">
        <v>0</v>
      </c>
      <c r="J528">
        <v>0</v>
      </c>
      <c r="K528">
        <v>0</v>
      </c>
      <c r="L528">
        <v>0</v>
      </c>
      <c r="M528">
        <v>0</v>
      </c>
      <c r="N528">
        <v>0</v>
      </c>
      <c r="O528">
        <v>0</v>
      </c>
      <c r="P528">
        <v>0</v>
      </c>
      <c r="Q528">
        <v>0</v>
      </c>
      <c r="R528">
        <v>0</v>
      </c>
      <c r="S528">
        <v>0</v>
      </c>
      <c r="T528">
        <v>0</v>
      </c>
      <c r="U528">
        <v>0</v>
      </c>
      <c r="V528">
        <v>0</v>
      </c>
      <c r="W528">
        <v>0</v>
      </c>
      <c r="X528">
        <v>0</v>
      </c>
      <c r="Y528">
        <v>0</v>
      </c>
      <c r="Z528">
        <v>0</v>
      </c>
      <c r="AA528">
        <v>0</v>
      </c>
      <c r="AB528">
        <v>0</v>
      </c>
      <c r="AC528">
        <v>0</v>
      </c>
      <c r="AD528">
        <v>0</v>
      </c>
      <c r="AE528">
        <v>0</v>
      </c>
      <c r="AF528">
        <v>0</v>
      </c>
      <c r="AG528">
        <v>0</v>
      </c>
      <c r="AH528">
        <v>0</v>
      </c>
      <c r="AI528">
        <v>0</v>
      </c>
      <c r="AJ528">
        <v>0</v>
      </c>
      <c r="AK528">
        <v>0</v>
      </c>
      <c r="AL528">
        <v>0</v>
      </c>
      <c r="AM528">
        <v>0</v>
      </c>
      <c r="AN528">
        <v>0</v>
      </c>
      <c r="AO528">
        <v>0</v>
      </c>
      <c r="AP528">
        <v>0</v>
      </c>
      <c r="AQ528">
        <v>0</v>
      </c>
      <c r="AR528">
        <v>0</v>
      </c>
      <c r="AS528">
        <v>0</v>
      </c>
      <c r="AT528">
        <v>0</v>
      </c>
      <c r="AU528">
        <v>0</v>
      </c>
      <c r="AV528">
        <v>0</v>
      </c>
    </row>
    <row r="529" spans="1:48" x14ac:dyDescent="0.45">
      <c r="A529" t="s">
        <v>10</v>
      </c>
      <c r="B529">
        <v>1</v>
      </c>
      <c r="C529">
        <v>7850</v>
      </c>
      <c r="D529">
        <v>5</v>
      </c>
      <c r="E529" t="s">
        <v>508</v>
      </c>
      <c r="G529">
        <v>0</v>
      </c>
      <c r="H529">
        <v>0</v>
      </c>
      <c r="I529">
        <v>0</v>
      </c>
      <c r="J529">
        <v>0</v>
      </c>
      <c r="K529">
        <v>0</v>
      </c>
      <c r="L529">
        <v>0</v>
      </c>
      <c r="M529">
        <v>0</v>
      </c>
      <c r="N529">
        <v>0</v>
      </c>
      <c r="O529">
        <v>0</v>
      </c>
      <c r="P529">
        <v>0</v>
      </c>
      <c r="Q529">
        <v>0</v>
      </c>
      <c r="R529">
        <v>0</v>
      </c>
      <c r="S529">
        <v>0</v>
      </c>
      <c r="T529">
        <v>0</v>
      </c>
      <c r="U529">
        <v>0</v>
      </c>
      <c r="V529">
        <v>0</v>
      </c>
      <c r="W529">
        <v>0</v>
      </c>
      <c r="X529">
        <v>0</v>
      </c>
      <c r="Y529">
        <v>0</v>
      </c>
      <c r="Z529">
        <v>0</v>
      </c>
      <c r="AA529">
        <v>0</v>
      </c>
      <c r="AB529">
        <v>0</v>
      </c>
      <c r="AC529">
        <v>0</v>
      </c>
      <c r="AD529">
        <v>0</v>
      </c>
      <c r="AE529">
        <v>0</v>
      </c>
      <c r="AF529">
        <v>0</v>
      </c>
      <c r="AG529">
        <v>0</v>
      </c>
      <c r="AH529">
        <v>0</v>
      </c>
      <c r="AI529">
        <v>0</v>
      </c>
      <c r="AJ529">
        <v>0</v>
      </c>
      <c r="AK529">
        <v>0</v>
      </c>
      <c r="AL529">
        <v>0</v>
      </c>
      <c r="AM529">
        <v>0</v>
      </c>
      <c r="AN529">
        <v>0</v>
      </c>
      <c r="AO529">
        <v>0</v>
      </c>
      <c r="AP529">
        <v>0</v>
      </c>
      <c r="AQ529">
        <v>0</v>
      </c>
      <c r="AR529">
        <v>0</v>
      </c>
      <c r="AS529">
        <v>0</v>
      </c>
      <c r="AT529">
        <v>0</v>
      </c>
      <c r="AU529">
        <v>0</v>
      </c>
      <c r="AV529">
        <v>0</v>
      </c>
    </row>
    <row r="530" spans="1:48" x14ac:dyDescent="0.45">
      <c r="A530" t="s">
        <v>10</v>
      </c>
      <c r="B530">
        <v>1</v>
      </c>
      <c r="C530">
        <v>7860</v>
      </c>
      <c r="D530">
        <v>5</v>
      </c>
      <c r="E530" t="s">
        <v>509</v>
      </c>
      <c r="G530">
        <v>0</v>
      </c>
      <c r="H530">
        <v>0</v>
      </c>
      <c r="I530">
        <v>0</v>
      </c>
      <c r="J530">
        <v>0</v>
      </c>
      <c r="K530">
        <v>0</v>
      </c>
      <c r="L530">
        <v>0</v>
      </c>
      <c r="M530">
        <v>0</v>
      </c>
      <c r="N530">
        <v>0</v>
      </c>
      <c r="O530">
        <v>0</v>
      </c>
      <c r="P530">
        <v>0</v>
      </c>
      <c r="Q530">
        <v>0</v>
      </c>
      <c r="R530">
        <v>0</v>
      </c>
      <c r="S530">
        <v>0</v>
      </c>
      <c r="T530">
        <v>0</v>
      </c>
      <c r="U530">
        <v>0</v>
      </c>
      <c r="V530">
        <v>0</v>
      </c>
      <c r="W530">
        <v>0</v>
      </c>
      <c r="X530">
        <v>0</v>
      </c>
      <c r="Y530">
        <v>0</v>
      </c>
      <c r="Z530">
        <v>0</v>
      </c>
      <c r="AA530">
        <v>0</v>
      </c>
      <c r="AB530">
        <v>0</v>
      </c>
      <c r="AC530">
        <v>0</v>
      </c>
      <c r="AD530">
        <v>0</v>
      </c>
      <c r="AE530">
        <v>0</v>
      </c>
      <c r="AF530">
        <v>0</v>
      </c>
      <c r="AG530">
        <v>0</v>
      </c>
      <c r="AH530">
        <v>0</v>
      </c>
      <c r="AI530">
        <v>0</v>
      </c>
      <c r="AJ530">
        <v>0</v>
      </c>
      <c r="AK530">
        <v>0</v>
      </c>
      <c r="AL530">
        <v>0</v>
      </c>
      <c r="AM530">
        <v>0</v>
      </c>
      <c r="AN530">
        <v>0</v>
      </c>
      <c r="AO530">
        <v>0</v>
      </c>
      <c r="AP530">
        <v>0</v>
      </c>
      <c r="AQ530">
        <v>0</v>
      </c>
      <c r="AR530">
        <v>0</v>
      </c>
      <c r="AS530">
        <v>0</v>
      </c>
      <c r="AT530">
        <v>0</v>
      </c>
      <c r="AU530">
        <v>0</v>
      </c>
      <c r="AV530">
        <v>0</v>
      </c>
    </row>
    <row r="531" spans="1:48" x14ac:dyDescent="0.45">
      <c r="A531" t="s">
        <v>10</v>
      </c>
      <c r="B531">
        <v>1</v>
      </c>
      <c r="C531">
        <v>7861</v>
      </c>
      <c r="D531">
        <v>5</v>
      </c>
      <c r="E531" t="s">
        <v>510</v>
      </c>
      <c r="G531">
        <v>0</v>
      </c>
      <c r="H531">
        <v>0</v>
      </c>
      <c r="I531">
        <v>0</v>
      </c>
      <c r="J531">
        <v>0</v>
      </c>
      <c r="K531">
        <v>0</v>
      </c>
      <c r="L531">
        <v>0</v>
      </c>
      <c r="M531">
        <v>0</v>
      </c>
      <c r="N531">
        <v>0</v>
      </c>
      <c r="O531">
        <v>0</v>
      </c>
      <c r="P531">
        <v>0</v>
      </c>
      <c r="Q531">
        <v>0</v>
      </c>
      <c r="R531">
        <v>0</v>
      </c>
      <c r="S531">
        <v>0</v>
      </c>
      <c r="T531">
        <v>0</v>
      </c>
      <c r="U531">
        <v>0</v>
      </c>
      <c r="V531">
        <v>0</v>
      </c>
      <c r="W531">
        <v>0</v>
      </c>
      <c r="X531">
        <v>0</v>
      </c>
      <c r="Y531">
        <v>0</v>
      </c>
      <c r="Z531">
        <v>0</v>
      </c>
      <c r="AA531">
        <v>0</v>
      </c>
      <c r="AB531">
        <v>0</v>
      </c>
      <c r="AC531">
        <v>0</v>
      </c>
      <c r="AD531">
        <v>0</v>
      </c>
      <c r="AE531">
        <v>0</v>
      </c>
      <c r="AF531">
        <v>0</v>
      </c>
      <c r="AG531">
        <v>0</v>
      </c>
      <c r="AH531">
        <v>0</v>
      </c>
      <c r="AI531">
        <v>0</v>
      </c>
      <c r="AJ531">
        <v>0</v>
      </c>
      <c r="AK531">
        <v>0</v>
      </c>
      <c r="AL531">
        <v>0</v>
      </c>
      <c r="AM531">
        <v>0</v>
      </c>
      <c r="AN531">
        <v>0</v>
      </c>
      <c r="AO531">
        <v>0</v>
      </c>
      <c r="AP531">
        <v>0</v>
      </c>
      <c r="AQ531">
        <v>0</v>
      </c>
      <c r="AR531">
        <v>0</v>
      </c>
      <c r="AS531">
        <v>0</v>
      </c>
      <c r="AT531">
        <v>0</v>
      </c>
      <c r="AU531">
        <v>0</v>
      </c>
      <c r="AV531">
        <v>0</v>
      </c>
    </row>
    <row r="532" spans="1:48" x14ac:dyDescent="0.45">
      <c r="A532" t="s">
        <v>10</v>
      </c>
      <c r="B532">
        <v>1</v>
      </c>
      <c r="C532">
        <v>7870</v>
      </c>
      <c r="D532">
        <v>5</v>
      </c>
      <c r="E532" t="s">
        <v>511</v>
      </c>
      <c r="G532">
        <v>0</v>
      </c>
      <c r="H532">
        <v>21750</v>
      </c>
      <c r="I532">
        <v>0</v>
      </c>
      <c r="J532">
        <v>0</v>
      </c>
      <c r="K532">
        <v>0</v>
      </c>
      <c r="L532">
        <v>0</v>
      </c>
      <c r="M532">
        <v>21750</v>
      </c>
      <c r="N532">
        <v>0</v>
      </c>
      <c r="O532">
        <v>0</v>
      </c>
      <c r="P532">
        <v>0</v>
      </c>
      <c r="Q532">
        <v>0</v>
      </c>
      <c r="R532">
        <v>0</v>
      </c>
      <c r="S532">
        <v>0</v>
      </c>
      <c r="T532">
        <v>0</v>
      </c>
      <c r="U532">
        <v>0</v>
      </c>
      <c r="V532">
        <v>0</v>
      </c>
      <c r="W532">
        <v>0</v>
      </c>
      <c r="X532">
        <v>0</v>
      </c>
      <c r="Y532">
        <v>21750</v>
      </c>
      <c r="Z532">
        <v>0</v>
      </c>
      <c r="AA532">
        <v>0</v>
      </c>
      <c r="AB532">
        <v>0</v>
      </c>
      <c r="AC532">
        <v>21750</v>
      </c>
      <c r="AD532">
        <v>0</v>
      </c>
      <c r="AE532">
        <v>0</v>
      </c>
      <c r="AF532">
        <v>0</v>
      </c>
      <c r="AG532">
        <v>0</v>
      </c>
      <c r="AH532">
        <v>0</v>
      </c>
      <c r="AI532">
        <v>0</v>
      </c>
      <c r="AJ532">
        <v>0</v>
      </c>
      <c r="AK532">
        <v>0</v>
      </c>
      <c r="AL532">
        <v>0</v>
      </c>
      <c r="AM532">
        <v>21750</v>
      </c>
      <c r="AN532">
        <v>0</v>
      </c>
      <c r="AO532">
        <v>0</v>
      </c>
      <c r="AP532">
        <v>0</v>
      </c>
      <c r="AQ532">
        <v>0</v>
      </c>
      <c r="AR532">
        <v>0</v>
      </c>
      <c r="AS532">
        <v>0</v>
      </c>
      <c r="AT532">
        <v>0</v>
      </c>
      <c r="AU532">
        <v>0</v>
      </c>
      <c r="AV532">
        <v>0</v>
      </c>
    </row>
    <row r="533" spans="1:48" x14ac:dyDescent="0.45">
      <c r="A533" t="s">
        <v>10</v>
      </c>
      <c r="B533">
        <v>1</v>
      </c>
      <c r="C533">
        <v>7871</v>
      </c>
      <c r="D533">
        <v>5</v>
      </c>
      <c r="E533" t="s">
        <v>512</v>
      </c>
      <c r="G533">
        <v>0</v>
      </c>
      <c r="H533">
        <v>0</v>
      </c>
      <c r="I533">
        <v>0</v>
      </c>
      <c r="J533">
        <v>0</v>
      </c>
      <c r="K533">
        <v>0</v>
      </c>
      <c r="L533">
        <v>0</v>
      </c>
      <c r="M533">
        <v>0</v>
      </c>
      <c r="N533">
        <v>0</v>
      </c>
      <c r="O533">
        <v>0</v>
      </c>
      <c r="P533">
        <v>0</v>
      </c>
      <c r="Q533">
        <v>0</v>
      </c>
      <c r="R533">
        <v>0</v>
      </c>
      <c r="S533">
        <v>3500</v>
      </c>
      <c r="T533">
        <v>0</v>
      </c>
      <c r="U533">
        <v>0</v>
      </c>
      <c r="V533">
        <v>0</v>
      </c>
      <c r="W533">
        <v>0</v>
      </c>
      <c r="X533">
        <v>0</v>
      </c>
      <c r="Y533">
        <v>0</v>
      </c>
      <c r="Z533">
        <v>0</v>
      </c>
      <c r="AA533">
        <v>0</v>
      </c>
      <c r="AB533">
        <v>0</v>
      </c>
      <c r="AC533">
        <v>0</v>
      </c>
      <c r="AD533">
        <v>0</v>
      </c>
      <c r="AE533">
        <v>0</v>
      </c>
      <c r="AF533">
        <v>0</v>
      </c>
      <c r="AG533">
        <v>3500</v>
      </c>
      <c r="AH533">
        <v>0</v>
      </c>
      <c r="AI533">
        <v>0</v>
      </c>
      <c r="AJ533">
        <v>0</v>
      </c>
      <c r="AK533">
        <v>0</v>
      </c>
      <c r="AL533">
        <v>0</v>
      </c>
      <c r="AM533">
        <v>0</v>
      </c>
      <c r="AN533">
        <v>3500</v>
      </c>
      <c r="AO533">
        <v>0</v>
      </c>
      <c r="AP533">
        <v>0</v>
      </c>
      <c r="AQ533">
        <v>0</v>
      </c>
      <c r="AR533">
        <v>0</v>
      </c>
      <c r="AS533">
        <v>0</v>
      </c>
      <c r="AT533">
        <v>0</v>
      </c>
      <c r="AU533">
        <v>0</v>
      </c>
      <c r="AV533">
        <v>0</v>
      </c>
    </row>
    <row r="534" spans="1:48" x14ac:dyDescent="0.45">
      <c r="A534" t="s">
        <v>10</v>
      </c>
      <c r="B534">
        <v>1</v>
      </c>
      <c r="C534">
        <v>7875</v>
      </c>
      <c r="D534">
        <v>5</v>
      </c>
      <c r="E534" t="s">
        <v>513</v>
      </c>
      <c r="G534">
        <v>0</v>
      </c>
      <c r="H534">
        <v>0</v>
      </c>
      <c r="I534">
        <v>0</v>
      </c>
      <c r="J534">
        <v>0</v>
      </c>
      <c r="K534">
        <v>0</v>
      </c>
      <c r="L534">
        <v>0</v>
      </c>
      <c r="M534">
        <v>0</v>
      </c>
      <c r="N534">
        <v>0</v>
      </c>
      <c r="O534">
        <v>0</v>
      </c>
      <c r="P534">
        <v>0</v>
      </c>
      <c r="Q534">
        <v>0</v>
      </c>
      <c r="R534">
        <v>0</v>
      </c>
      <c r="S534">
        <v>0</v>
      </c>
      <c r="T534">
        <v>0</v>
      </c>
      <c r="U534">
        <v>0</v>
      </c>
      <c r="V534">
        <v>0</v>
      </c>
      <c r="W534">
        <v>0</v>
      </c>
      <c r="X534">
        <v>0</v>
      </c>
      <c r="Y534">
        <v>0</v>
      </c>
      <c r="Z534">
        <v>0</v>
      </c>
      <c r="AA534">
        <v>0</v>
      </c>
      <c r="AB534">
        <v>0</v>
      </c>
      <c r="AC534">
        <v>0</v>
      </c>
      <c r="AD534">
        <v>0</v>
      </c>
      <c r="AE534">
        <v>0</v>
      </c>
      <c r="AF534">
        <v>0</v>
      </c>
      <c r="AG534">
        <v>0</v>
      </c>
      <c r="AH534">
        <v>0</v>
      </c>
      <c r="AI534">
        <v>0</v>
      </c>
      <c r="AJ534">
        <v>0</v>
      </c>
      <c r="AK534">
        <v>0</v>
      </c>
      <c r="AL534">
        <v>0</v>
      </c>
      <c r="AM534">
        <v>0</v>
      </c>
      <c r="AN534">
        <v>0</v>
      </c>
      <c r="AO534">
        <v>0</v>
      </c>
      <c r="AP534">
        <v>0</v>
      </c>
      <c r="AQ534">
        <v>0</v>
      </c>
      <c r="AR534">
        <v>0</v>
      </c>
      <c r="AS534">
        <v>0</v>
      </c>
      <c r="AT534">
        <v>0</v>
      </c>
      <c r="AU534">
        <v>0</v>
      </c>
      <c r="AV534">
        <v>0</v>
      </c>
    </row>
    <row r="535" spans="1:48" x14ac:dyDescent="0.45">
      <c r="A535" t="s">
        <v>10</v>
      </c>
      <c r="B535">
        <v>1</v>
      </c>
      <c r="C535">
        <v>8000</v>
      </c>
      <c r="D535">
        <v>5</v>
      </c>
      <c r="E535" t="s">
        <v>514</v>
      </c>
      <c r="G535">
        <v>0</v>
      </c>
      <c r="H535">
        <v>0</v>
      </c>
      <c r="I535">
        <v>0</v>
      </c>
      <c r="J535">
        <v>0</v>
      </c>
      <c r="K535">
        <v>0</v>
      </c>
      <c r="L535">
        <v>0</v>
      </c>
      <c r="M535">
        <v>0</v>
      </c>
      <c r="N535">
        <v>0</v>
      </c>
      <c r="O535">
        <v>0</v>
      </c>
      <c r="P535">
        <v>0</v>
      </c>
      <c r="Q535">
        <v>0</v>
      </c>
      <c r="R535">
        <v>0</v>
      </c>
      <c r="S535">
        <v>0</v>
      </c>
      <c r="T535">
        <v>0</v>
      </c>
      <c r="U535">
        <v>0</v>
      </c>
      <c r="V535">
        <v>0</v>
      </c>
      <c r="W535">
        <v>0</v>
      </c>
      <c r="X535">
        <v>0</v>
      </c>
      <c r="Y535">
        <v>0</v>
      </c>
      <c r="Z535">
        <v>0</v>
      </c>
      <c r="AA535">
        <v>0</v>
      </c>
      <c r="AB535">
        <v>0</v>
      </c>
      <c r="AC535">
        <v>0</v>
      </c>
      <c r="AD535">
        <v>0</v>
      </c>
      <c r="AE535">
        <v>0</v>
      </c>
      <c r="AF535">
        <v>0</v>
      </c>
      <c r="AG535">
        <v>0</v>
      </c>
      <c r="AH535">
        <v>0</v>
      </c>
      <c r="AI535">
        <v>0</v>
      </c>
      <c r="AJ535">
        <v>0</v>
      </c>
      <c r="AK535">
        <v>0</v>
      </c>
      <c r="AL535">
        <v>0</v>
      </c>
      <c r="AM535">
        <v>0</v>
      </c>
      <c r="AN535">
        <v>0</v>
      </c>
      <c r="AO535">
        <v>0</v>
      </c>
      <c r="AP535">
        <v>0</v>
      </c>
      <c r="AQ535">
        <v>0</v>
      </c>
      <c r="AR535">
        <v>0</v>
      </c>
      <c r="AS535">
        <v>0</v>
      </c>
      <c r="AT535">
        <v>0</v>
      </c>
      <c r="AU535">
        <v>0</v>
      </c>
      <c r="AV535">
        <v>0</v>
      </c>
    </row>
    <row r="536" spans="1:48" x14ac:dyDescent="0.45">
      <c r="A536" t="s">
        <v>10</v>
      </c>
      <c r="B536">
        <v>1</v>
      </c>
      <c r="C536">
        <v>8100</v>
      </c>
      <c r="D536">
        <v>5</v>
      </c>
      <c r="E536" t="s">
        <v>515</v>
      </c>
      <c r="G536">
        <v>0</v>
      </c>
      <c r="H536">
        <v>0</v>
      </c>
      <c r="I536">
        <v>0</v>
      </c>
      <c r="J536">
        <v>0</v>
      </c>
      <c r="K536">
        <v>0</v>
      </c>
      <c r="L536">
        <v>0</v>
      </c>
      <c r="M536">
        <v>0</v>
      </c>
      <c r="N536">
        <v>0</v>
      </c>
      <c r="O536">
        <v>0</v>
      </c>
      <c r="P536">
        <v>0</v>
      </c>
      <c r="Q536">
        <v>0</v>
      </c>
      <c r="R536">
        <v>0</v>
      </c>
      <c r="S536">
        <v>0</v>
      </c>
      <c r="T536">
        <v>0</v>
      </c>
      <c r="U536">
        <v>0</v>
      </c>
      <c r="V536">
        <v>0</v>
      </c>
      <c r="W536">
        <v>0</v>
      </c>
      <c r="X536">
        <v>0</v>
      </c>
      <c r="Y536">
        <v>0</v>
      </c>
      <c r="Z536">
        <v>0</v>
      </c>
      <c r="AA536">
        <v>0</v>
      </c>
      <c r="AB536">
        <v>0</v>
      </c>
      <c r="AC536">
        <v>0</v>
      </c>
      <c r="AD536">
        <v>0</v>
      </c>
      <c r="AE536">
        <v>0</v>
      </c>
      <c r="AF536">
        <v>0</v>
      </c>
      <c r="AG536">
        <v>0</v>
      </c>
      <c r="AH536">
        <v>0</v>
      </c>
      <c r="AI536">
        <v>0</v>
      </c>
      <c r="AJ536">
        <v>0</v>
      </c>
      <c r="AK536">
        <v>0</v>
      </c>
      <c r="AL536">
        <v>0</v>
      </c>
      <c r="AM536">
        <v>0</v>
      </c>
      <c r="AN536">
        <v>0</v>
      </c>
      <c r="AO536">
        <v>0</v>
      </c>
      <c r="AP536">
        <v>0</v>
      </c>
      <c r="AQ536">
        <v>0</v>
      </c>
      <c r="AR536">
        <v>0</v>
      </c>
      <c r="AS536">
        <v>0</v>
      </c>
      <c r="AT536">
        <v>0</v>
      </c>
      <c r="AU536">
        <v>0</v>
      </c>
      <c r="AV536">
        <v>0</v>
      </c>
    </row>
    <row r="537" spans="1:48" x14ac:dyDescent="0.45">
      <c r="A537" t="s">
        <v>10</v>
      </c>
      <c r="B537">
        <v>1</v>
      </c>
      <c r="C537">
        <v>8200</v>
      </c>
      <c r="D537">
        <v>5</v>
      </c>
      <c r="E537" t="s">
        <v>516</v>
      </c>
      <c r="G537">
        <v>0</v>
      </c>
      <c r="H537">
        <v>8623.1299999999992</v>
      </c>
      <c r="I537">
        <v>8623.1299999999992</v>
      </c>
      <c r="J537">
        <v>8623.1299999999992</v>
      </c>
      <c r="K537">
        <v>8623.1299999999992</v>
      </c>
      <c r="L537">
        <v>-361.52</v>
      </c>
      <c r="M537">
        <v>7500</v>
      </c>
      <c r="N537">
        <v>7500</v>
      </c>
      <c r="O537">
        <v>7500</v>
      </c>
      <c r="P537">
        <v>7500</v>
      </c>
      <c r="Q537">
        <v>7500</v>
      </c>
      <c r="R537">
        <v>7500</v>
      </c>
      <c r="S537">
        <v>-79131</v>
      </c>
      <c r="T537">
        <v>0</v>
      </c>
      <c r="U537">
        <v>0</v>
      </c>
      <c r="V537">
        <v>0</v>
      </c>
      <c r="W537">
        <v>0</v>
      </c>
      <c r="X537">
        <v>0</v>
      </c>
      <c r="Y537">
        <v>0</v>
      </c>
      <c r="Z537">
        <v>0</v>
      </c>
      <c r="AA537">
        <v>0</v>
      </c>
      <c r="AB537">
        <v>0</v>
      </c>
      <c r="AC537">
        <v>0</v>
      </c>
      <c r="AD537">
        <v>0</v>
      </c>
      <c r="AE537">
        <v>0</v>
      </c>
      <c r="AF537">
        <v>0</v>
      </c>
      <c r="AG537">
        <v>0</v>
      </c>
      <c r="AH537">
        <v>0</v>
      </c>
      <c r="AI537">
        <v>0</v>
      </c>
      <c r="AJ537">
        <v>0</v>
      </c>
      <c r="AK537">
        <v>0</v>
      </c>
      <c r="AL537">
        <v>0</v>
      </c>
      <c r="AM537">
        <v>0</v>
      </c>
      <c r="AN537">
        <v>0</v>
      </c>
      <c r="AO537">
        <v>0</v>
      </c>
      <c r="AP537">
        <v>0</v>
      </c>
      <c r="AQ537">
        <v>0</v>
      </c>
      <c r="AR537">
        <v>0</v>
      </c>
      <c r="AS537">
        <v>0</v>
      </c>
      <c r="AT537">
        <v>0</v>
      </c>
      <c r="AU537">
        <v>0</v>
      </c>
      <c r="AV537">
        <v>0</v>
      </c>
    </row>
    <row r="538" spans="1:48" x14ac:dyDescent="0.45">
      <c r="A538" t="s">
        <v>10</v>
      </c>
      <c r="B538">
        <v>1</v>
      </c>
      <c r="C538">
        <v>9990</v>
      </c>
      <c r="D538">
        <v>5</v>
      </c>
      <c r="E538" t="s">
        <v>517</v>
      </c>
      <c r="G538">
        <v>0</v>
      </c>
      <c r="H538">
        <v>-804.81</v>
      </c>
      <c r="I538">
        <v>280</v>
      </c>
      <c r="J538">
        <v>365</v>
      </c>
      <c r="K538">
        <v>0</v>
      </c>
      <c r="L538">
        <v>0</v>
      </c>
      <c r="M538">
        <v>100</v>
      </c>
      <c r="N538">
        <v>0</v>
      </c>
      <c r="O538">
        <v>0</v>
      </c>
      <c r="P538">
        <v>0</v>
      </c>
      <c r="Q538">
        <v>0</v>
      </c>
      <c r="R538">
        <v>100</v>
      </c>
      <c r="S538">
        <v>-3875.38</v>
      </c>
      <c r="T538">
        <v>0</v>
      </c>
      <c r="U538">
        <v>0</v>
      </c>
      <c r="V538">
        <v>0</v>
      </c>
      <c r="W538">
        <v>370</v>
      </c>
      <c r="X538">
        <v>462.86</v>
      </c>
      <c r="Y538">
        <v>0</v>
      </c>
      <c r="Z538">
        <v>0</v>
      </c>
      <c r="AA538">
        <v>0</v>
      </c>
      <c r="AB538">
        <v>0</v>
      </c>
      <c r="AC538">
        <v>0</v>
      </c>
      <c r="AD538">
        <v>0</v>
      </c>
      <c r="AE538">
        <v>0</v>
      </c>
      <c r="AF538">
        <v>-9.5299999999999994</v>
      </c>
      <c r="AG538">
        <v>3906.77</v>
      </c>
      <c r="AH538">
        <v>0</v>
      </c>
      <c r="AI538">
        <v>0</v>
      </c>
      <c r="AJ538">
        <v>0</v>
      </c>
      <c r="AK538">
        <v>0</v>
      </c>
      <c r="AL538">
        <v>164.38</v>
      </c>
      <c r="AM538">
        <v>132.11000000000001</v>
      </c>
      <c r="AN538">
        <v>0</v>
      </c>
      <c r="AO538">
        <v>0</v>
      </c>
      <c r="AP538">
        <v>206.96</v>
      </c>
      <c r="AQ538">
        <v>0</v>
      </c>
      <c r="AR538">
        <v>0</v>
      </c>
      <c r="AS538">
        <v>0</v>
      </c>
      <c r="AT538">
        <v>0</v>
      </c>
      <c r="AU538">
        <v>0</v>
      </c>
      <c r="AV538">
        <v>0</v>
      </c>
    </row>
    <row r="539" spans="1:48" x14ac:dyDescent="0.45">
      <c r="A539" t="s">
        <v>10</v>
      </c>
      <c r="B539">
        <v>1</v>
      </c>
      <c r="C539">
        <v>9995</v>
      </c>
      <c r="D539">
        <v>5</v>
      </c>
      <c r="E539" t="s">
        <v>518</v>
      </c>
      <c r="G539">
        <v>0</v>
      </c>
      <c r="H539">
        <v>0</v>
      </c>
      <c r="I539">
        <v>0</v>
      </c>
      <c r="J539">
        <v>0</v>
      </c>
      <c r="K539">
        <v>0</v>
      </c>
      <c r="L539">
        <v>0</v>
      </c>
      <c r="M539">
        <v>0</v>
      </c>
      <c r="N539">
        <v>0</v>
      </c>
      <c r="O539">
        <v>0</v>
      </c>
      <c r="P539">
        <v>0</v>
      </c>
      <c r="Q539">
        <v>0</v>
      </c>
      <c r="R539">
        <v>0</v>
      </c>
      <c r="S539">
        <v>0</v>
      </c>
      <c r="T539">
        <v>0</v>
      </c>
      <c r="U539">
        <v>0</v>
      </c>
      <c r="V539">
        <v>0</v>
      </c>
      <c r="W539">
        <v>0</v>
      </c>
      <c r="X539">
        <v>0</v>
      </c>
      <c r="Y539">
        <v>0</v>
      </c>
      <c r="Z539">
        <v>0</v>
      </c>
      <c r="AA539">
        <v>0</v>
      </c>
      <c r="AB539">
        <v>0</v>
      </c>
      <c r="AC539">
        <v>0</v>
      </c>
      <c r="AD539">
        <v>0</v>
      </c>
      <c r="AE539">
        <v>0</v>
      </c>
      <c r="AF539">
        <v>0</v>
      </c>
      <c r="AG539">
        <v>0</v>
      </c>
      <c r="AH539">
        <v>0</v>
      </c>
      <c r="AI539">
        <v>0</v>
      </c>
      <c r="AJ539">
        <v>630</v>
      </c>
      <c r="AK539">
        <v>1746.01</v>
      </c>
      <c r="AL539">
        <v>2784.49</v>
      </c>
      <c r="AM539">
        <v>1010.18</v>
      </c>
      <c r="AN539">
        <v>3621.21</v>
      </c>
      <c r="AO539">
        <v>2026.08</v>
      </c>
      <c r="AP539">
        <v>-179.31</v>
      </c>
      <c r="AQ539">
        <v>0</v>
      </c>
      <c r="AR539">
        <v>0</v>
      </c>
      <c r="AS539">
        <v>0</v>
      </c>
      <c r="AT539">
        <v>0</v>
      </c>
      <c r="AU539">
        <v>0</v>
      </c>
      <c r="AV539">
        <v>0</v>
      </c>
    </row>
    <row r="540" spans="1:48" x14ac:dyDescent="0.45">
      <c r="A540" t="s">
        <v>10</v>
      </c>
      <c r="B540">
        <v>1</v>
      </c>
      <c r="C540">
        <v>9999</v>
      </c>
      <c r="D540">
        <v>5</v>
      </c>
      <c r="E540" t="s">
        <v>194</v>
      </c>
      <c r="G540">
        <v>0</v>
      </c>
      <c r="H540">
        <v>0</v>
      </c>
      <c r="I540">
        <v>0</v>
      </c>
      <c r="J540">
        <v>0</v>
      </c>
      <c r="K540">
        <v>0</v>
      </c>
      <c r="L540">
        <v>0</v>
      </c>
      <c r="M540">
        <v>0</v>
      </c>
      <c r="N540">
        <v>0</v>
      </c>
      <c r="O540">
        <v>1111.28</v>
      </c>
      <c r="P540">
        <v>94.05</v>
      </c>
      <c r="Q540">
        <v>96.84</v>
      </c>
      <c r="R540">
        <v>9055.11</v>
      </c>
      <c r="S540">
        <v>3453.92</v>
      </c>
      <c r="T540">
        <v>0</v>
      </c>
      <c r="U540">
        <v>0</v>
      </c>
      <c r="V540">
        <v>0</v>
      </c>
      <c r="W540">
        <v>0</v>
      </c>
      <c r="X540">
        <v>0</v>
      </c>
      <c r="Y540">
        <v>0</v>
      </c>
      <c r="Z540">
        <v>0</v>
      </c>
      <c r="AA540">
        <v>0</v>
      </c>
      <c r="AB540">
        <v>19.989999999999998</v>
      </c>
      <c r="AC540">
        <v>0</v>
      </c>
      <c r="AD540">
        <v>0</v>
      </c>
      <c r="AE540">
        <v>7833.79</v>
      </c>
      <c r="AF540">
        <v>0</v>
      </c>
      <c r="AG540">
        <v>4429.16</v>
      </c>
      <c r="AH540">
        <v>0</v>
      </c>
      <c r="AI540">
        <v>0</v>
      </c>
      <c r="AJ540">
        <v>0</v>
      </c>
      <c r="AK540">
        <v>0</v>
      </c>
      <c r="AL540">
        <v>0</v>
      </c>
      <c r="AM540">
        <v>0</v>
      </c>
      <c r="AN540">
        <v>-322</v>
      </c>
      <c r="AO540">
        <v>0</v>
      </c>
      <c r="AP540">
        <v>0</v>
      </c>
      <c r="AQ540">
        <v>0</v>
      </c>
      <c r="AR540">
        <v>0</v>
      </c>
      <c r="AS540">
        <v>0</v>
      </c>
      <c r="AT540">
        <v>0</v>
      </c>
      <c r="AU540">
        <v>0</v>
      </c>
      <c r="AV540">
        <v>0</v>
      </c>
    </row>
    <row r="541" spans="1:48" x14ac:dyDescent="0.45">
      <c r="A541" t="s">
        <v>10</v>
      </c>
      <c r="B541">
        <v>1</v>
      </c>
      <c r="C541">
        <v>10000</v>
      </c>
      <c r="D541">
        <v>5</v>
      </c>
      <c r="E541" t="s">
        <v>519</v>
      </c>
      <c r="G541">
        <v>0</v>
      </c>
      <c r="H541">
        <v>0</v>
      </c>
      <c r="I541">
        <v>0</v>
      </c>
      <c r="J541">
        <v>0</v>
      </c>
      <c r="K541">
        <v>0</v>
      </c>
      <c r="L541">
        <v>0</v>
      </c>
      <c r="M541">
        <v>0</v>
      </c>
      <c r="N541">
        <v>0</v>
      </c>
      <c r="O541">
        <v>0</v>
      </c>
      <c r="P541">
        <v>0</v>
      </c>
      <c r="Q541">
        <v>0</v>
      </c>
      <c r="R541">
        <v>0</v>
      </c>
      <c r="S541">
        <v>0</v>
      </c>
      <c r="T541">
        <v>0</v>
      </c>
      <c r="U541">
        <v>0</v>
      </c>
      <c r="V541">
        <v>0</v>
      </c>
      <c r="W541">
        <v>0</v>
      </c>
      <c r="X541">
        <v>0</v>
      </c>
      <c r="Y541">
        <v>0</v>
      </c>
      <c r="Z541">
        <v>0</v>
      </c>
      <c r="AA541">
        <v>0</v>
      </c>
      <c r="AB541">
        <v>0</v>
      </c>
      <c r="AC541">
        <v>-335.95</v>
      </c>
      <c r="AD541">
        <v>0</v>
      </c>
      <c r="AE541">
        <v>0</v>
      </c>
      <c r="AF541">
        <v>0</v>
      </c>
      <c r="AG541">
        <v>0</v>
      </c>
      <c r="AH541">
        <v>0</v>
      </c>
      <c r="AI541">
        <v>0</v>
      </c>
      <c r="AJ541">
        <v>0</v>
      </c>
      <c r="AK541">
        <v>0</v>
      </c>
      <c r="AL541">
        <v>0</v>
      </c>
      <c r="AM541">
        <v>0</v>
      </c>
      <c r="AN541">
        <v>0</v>
      </c>
      <c r="AO541">
        <v>0</v>
      </c>
      <c r="AP541">
        <v>0</v>
      </c>
      <c r="AQ541">
        <v>0</v>
      </c>
      <c r="AR541">
        <v>0</v>
      </c>
      <c r="AS541">
        <v>0</v>
      </c>
      <c r="AT541">
        <v>0</v>
      </c>
      <c r="AU541">
        <v>0</v>
      </c>
      <c r="AV541">
        <v>0</v>
      </c>
    </row>
    <row r="542" spans="1:48" x14ac:dyDescent="0.45">
      <c r="A542" t="s">
        <v>10</v>
      </c>
      <c r="B542">
        <v>1</v>
      </c>
      <c r="C542">
        <v>99999999</v>
      </c>
      <c r="D542">
        <v>1</v>
      </c>
      <c r="E542" t="s">
        <v>520</v>
      </c>
      <c r="G542">
        <v>0</v>
      </c>
      <c r="H542">
        <v>0</v>
      </c>
      <c r="I542">
        <v>0</v>
      </c>
      <c r="J542">
        <v>0</v>
      </c>
      <c r="K542">
        <v>0</v>
      </c>
      <c r="L542">
        <v>0</v>
      </c>
      <c r="M542">
        <v>0</v>
      </c>
      <c r="N542">
        <v>0</v>
      </c>
      <c r="O542">
        <v>0</v>
      </c>
      <c r="P542">
        <v>0</v>
      </c>
      <c r="Q542">
        <v>0</v>
      </c>
      <c r="R542">
        <v>0</v>
      </c>
      <c r="S542">
        <v>0</v>
      </c>
      <c r="T542">
        <v>0</v>
      </c>
      <c r="U542">
        <v>0</v>
      </c>
      <c r="V542">
        <v>0</v>
      </c>
      <c r="W542">
        <v>0</v>
      </c>
      <c r="X542">
        <v>0</v>
      </c>
      <c r="Y542">
        <v>0</v>
      </c>
      <c r="Z542">
        <v>0</v>
      </c>
      <c r="AA542">
        <v>0</v>
      </c>
      <c r="AB542">
        <v>0</v>
      </c>
      <c r="AC542">
        <v>0</v>
      </c>
      <c r="AD542">
        <v>0</v>
      </c>
      <c r="AE542">
        <v>0</v>
      </c>
      <c r="AF542">
        <v>0</v>
      </c>
      <c r="AG542">
        <v>0</v>
      </c>
      <c r="AH542">
        <v>0</v>
      </c>
      <c r="AI542">
        <v>0</v>
      </c>
      <c r="AJ542">
        <v>0</v>
      </c>
      <c r="AK542">
        <v>0</v>
      </c>
      <c r="AL542">
        <v>0</v>
      </c>
      <c r="AM542">
        <v>0</v>
      </c>
      <c r="AN542">
        <v>0</v>
      </c>
      <c r="AO542">
        <v>0</v>
      </c>
      <c r="AP542">
        <v>0</v>
      </c>
      <c r="AQ542">
        <v>0</v>
      </c>
      <c r="AR542">
        <v>0</v>
      </c>
      <c r="AS542">
        <v>0</v>
      </c>
      <c r="AT542">
        <v>0</v>
      </c>
      <c r="AU542">
        <v>0</v>
      </c>
      <c r="AV542">
        <v>0</v>
      </c>
    </row>
  </sheetData>
  <sortState xmlns:xlrd2="http://schemas.microsoft.com/office/spreadsheetml/2017/richdata2" ref="A2:AV542">
    <sortCondition ref="C2"/>
    <sortCondition ref="B2"/>
    <sortCondition ref="A2"/>
  </sortState>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tint="-4.9989318521683403E-2"/>
  </sheetPr>
  <dimension ref="A1:L38"/>
  <sheetViews>
    <sheetView workbookViewId="0">
      <pane ySplit="5" topLeftCell="A6" activePane="bottomLeft" state="frozen"/>
      <selection activeCell="A30" sqref="A30"/>
      <selection pane="bottomLeft" activeCell="D35" sqref="D35"/>
    </sheetView>
  </sheetViews>
  <sheetFormatPr defaultColWidth="8.86328125" defaultRowHeight="14.25" x14ac:dyDescent="0.45"/>
  <cols>
    <col min="1" max="1" width="55.86328125" customWidth="1"/>
    <col min="2" max="2" width="12.86328125" hidden="1" customWidth="1"/>
    <col min="3" max="3" width="18" style="561" customWidth="1"/>
    <col min="4" max="4" width="21.1328125" customWidth="1"/>
    <col min="5" max="5" width="26.265625" customWidth="1"/>
  </cols>
  <sheetData>
    <row r="1" spans="1:12" ht="22.5" x14ac:dyDescent="0.6">
      <c r="A1" s="106" t="s">
        <v>1426</v>
      </c>
      <c r="B1" s="107"/>
    </row>
    <row r="2" spans="1:12" ht="15.4" x14ac:dyDescent="0.45">
      <c r="A2" s="268" t="s">
        <v>1427</v>
      </c>
    </row>
    <row r="3" spans="1:12" ht="15.4" x14ac:dyDescent="0.45">
      <c r="A3" s="268" t="s">
        <v>1428</v>
      </c>
    </row>
    <row r="4" spans="1:12" ht="15.4" x14ac:dyDescent="0.45">
      <c r="A4" s="57"/>
    </row>
    <row r="5" spans="1:12" ht="30" x14ac:dyDescent="0.45">
      <c r="A5" s="266" t="s">
        <v>616</v>
      </c>
      <c r="B5" s="266" t="s">
        <v>1006</v>
      </c>
      <c r="C5" s="586" t="s">
        <v>1007</v>
      </c>
      <c r="D5" s="586" t="s">
        <v>601</v>
      </c>
      <c r="E5" s="586" t="s">
        <v>632</v>
      </c>
      <c r="F5" s="95"/>
      <c r="G5" s="95"/>
      <c r="H5" s="95"/>
      <c r="I5" s="95"/>
      <c r="J5" s="95"/>
      <c r="K5" s="95"/>
    </row>
    <row r="6" spans="1:12" ht="15.75" thickBot="1" x14ac:dyDescent="0.5">
      <c r="A6" s="67"/>
      <c r="B6" s="61"/>
      <c r="C6" s="587"/>
      <c r="F6" s="95"/>
      <c r="G6" s="95"/>
      <c r="H6" s="95"/>
      <c r="I6" s="95"/>
      <c r="J6" s="95"/>
      <c r="L6" s="54"/>
    </row>
    <row r="7" spans="1:12" ht="14.65" thickBot="1" x14ac:dyDescent="0.5">
      <c r="A7" s="79" t="s">
        <v>1429</v>
      </c>
      <c r="B7" s="78"/>
      <c r="C7" s="564"/>
      <c r="D7" s="564"/>
      <c r="E7" s="564"/>
      <c r="F7" s="95"/>
      <c r="G7" s="95"/>
      <c r="H7" s="95"/>
      <c r="I7" s="95"/>
    </row>
    <row r="8" spans="1:12" x14ac:dyDescent="0.45">
      <c r="A8" s="60" t="s">
        <v>1430</v>
      </c>
      <c r="B8" s="87"/>
      <c r="C8" s="1263">
        <v>9588</v>
      </c>
      <c r="D8" s="203"/>
      <c r="E8" s="203" t="s">
        <v>1431</v>
      </c>
      <c r="F8" s="95"/>
      <c r="G8" s="95"/>
      <c r="H8" s="95"/>
      <c r="I8" s="95"/>
      <c r="L8" s="54"/>
    </row>
    <row r="9" spans="1:12" x14ac:dyDescent="0.45">
      <c r="A9" s="60" t="s">
        <v>1432</v>
      </c>
      <c r="B9" s="87"/>
      <c r="C9" s="1264">
        <v>8000</v>
      </c>
      <c r="D9" s="371">
        <v>3000</v>
      </c>
      <c r="E9" s="371" t="s">
        <v>1433</v>
      </c>
      <c r="F9" s="95"/>
      <c r="G9" s="95"/>
      <c r="H9" s="95"/>
      <c r="I9" s="95"/>
      <c r="L9" s="54"/>
    </row>
    <row r="10" spans="1:12" ht="14.65" thickBot="1" x14ac:dyDescent="0.5">
      <c r="A10" s="60" t="s">
        <v>1434</v>
      </c>
      <c r="B10" s="87"/>
      <c r="C10" s="1267">
        <v>1000</v>
      </c>
      <c r="D10" s="206"/>
      <c r="E10" s="371" t="s">
        <v>1435</v>
      </c>
      <c r="F10" s="95"/>
      <c r="G10" s="95"/>
      <c r="H10" s="95"/>
      <c r="I10" s="95"/>
      <c r="J10" s="95"/>
      <c r="L10" s="54"/>
    </row>
    <row r="11" spans="1:12" ht="14.65" thickBot="1" x14ac:dyDescent="0.5">
      <c r="A11" s="895" t="s">
        <v>1005</v>
      </c>
      <c r="B11" s="589"/>
      <c r="C11" s="567">
        <f>SUM(C8:C10)</f>
        <v>18588</v>
      </c>
      <c r="D11" s="1258">
        <f>SUM(D8:D10)</f>
        <v>3000</v>
      </c>
      <c r="E11" s="371"/>
      <c r="F11" s="95"/>
      <c r="G11" s="95"/>
      <c r="H11" s="95"/>
      <c r="I11" s="95"/>
      <c r="L11" s="54"/>
    </row>
    <row r="12" spans="1:12" ht="14.65" hidden="1" thickBot="1" x14ac:dyDescent="0.5">
      <c r="A12" s="79" t="s">
        <v>1436</v>
      </c>
      <c r="B12" s="76"/>
      <c r="C12" s="564"/>
      <c r="E12" s="371"/>
      <c r="F12" s="95"/>
      <c r="G12" s="95"/>
      <c r="H12" s="95"/>
      <c r="I12" s="95"/>
      <c r="J12" s="95"/>
      <c r="K12" s="95"/>
      <c r="L12" s="54"/>
    </row>
    <row r="13" spans="1:12" ht="14.65" hidden="1" thickBot="1" x14ac:dyDescent="0.5">
      <c r="A13" s="60" t="s">
        <v>1437</v>
      </c>
      <c r="B13" s="64"/>
      <c r="E13" s="371"/>
      <c r="F13" s="95"/>
      <c r="G13" s="95"/>
      <c r="H13" s="95"/>
      <c r="I13" s="95"/>
    </row>
    <row r="14" spans="1:12" ht="14.65" hidden="1" thickBot="1" x14ac:dyDescent="0.5">
      <c r="A14" s="60"/>
      <c r="B14" s="64"/>
      <c r="E14" s="371"/>
      <c r="F14" s="95"/>
      <c r="G14" s="95"/>
      <c r="H14" s="95"/>
      <c r="I14" s="95"/>
      <c r="J14" s="95"/>
      <c r="L14" s="54"/>
    </row>
    <row r="15" spans="1:12" ht="14.65" hidden="1" thickBot="1" x14ac:dyDescent="0.5">
      <c r="A15" s="60"/>
      <c r="B15" s="64"/>
      <c r="E15" s="371"/>
      <c r="F15" s="95"/>
      <c r="G15" s="95"/>
      <c r="H15" s="95"/>
      <c r="I15" s="95"/>
      <c r="J15" s="95"/>
      <c r="L15" s="54"/>
    </row>
    <row r="16" spans="1:12" ht="14.65" hidden="1" thickBot="1" x14ac:dyDescent="0.5">
      <c r="A16" s="73" t="s">
        <v>1005</v>
      </c>
      <c r="B16" s="74"/>
      <c r="E16" s="371"/>
      <c r="F16" s="95"/>
      <c r="G16" s="95"/>
      <c r="H16" s="95"/>
      <c r="I16" s="95"/>
      <c r="J16" s="95"/>
      <c r="L16" s="54"/>
    </row>
    <row r="17" spans="1:12" ht="14.65" hidden="1" thickBot="1" x14ac:dyDescent="0.5">
      <c r="A17" s="79" t="s">
        <v>1438</v>
      </c>
      <c r="B17" s="76"/>
      <c r="C17" s="564"/>
      <c r="E17" s="371"/>
      <c r="F17" s="95"/>
      <c r="G17" s="95"/>
      <c r="H17" s="95"/>
      <c r="I17" s="95"/>
      <c r="J17" s="95"/>
      <c r="L17" s="54"/>
    </row>
    <row r="18" spans="1:12" ht="14.65" hidden="1" thickBot="1" x14ac:dyDescent="0.5">
      <c r="A18" s="60" t="s">
        <v>1343</v>
      </c>
      <c r="B18" s="64"/>
      <c r="E18" s="371"/>
      <c r="F18" s="95"/>
      <c r="G18" s="95"/>
      <c r="H18" s="95"/>
      <c r="I18" s="95"/>
      <c r="J18" s="95"/>
      <c r="K18" s="95"/>
      <c r="L18" s="54"/>
    </row>
    <row r="19" spans="1:12" ht="14.65" hidden="1" thickBot="1" x14ac:dyDescent="0.5">
      <c r="A19" s="60"/>
      <c r="B19" s="64"/>
      <c r="E19" s="371"/>
      <c r="F19" s="95"/>
      <c r="G19" s="95"/>
      <c r="H19" s="95"/>
      <c r="I19" s="95"/>
    </row>
    <row r="20" spans="1:12" ht="14.65" hidden="1" thickBot="1" x14ac:dyDescent="0.5">
      <c r="A20" s="60"/>
      <c r="B20" s="64"/>
      <c r="E20" s="371"/>
      <c r="F20" s="95"/>
      <c r="G20" s="95"/>
      <c r="H20" s="95"/>
      <c r="I20" s="95"/>
      <c r="J20" s="95"/>
      <c r="K20" s="95"/>
      <c r="L20" s="54"/>
    </row>
    <row r="21" spans="1:12" ht="14.65" hidden="1" thickBot="1" x14ac:dyDescent="0.5">
      <c r="A21" s="73" t="s">
        <v>1005</v>
      </c>
      <c r="B21" s="74"/>
      <c r="C21" s="588"/>
      <c r="E21" s="371"/>
      <c r="F21" s="95"/>
      <c r="G21" s="95"/>
      <c r="H21" s="95"/>
      <c r="I21" s="95"/>
    </row>
    <row r="22" spans="1:12" ht="14.65" hidden="1" thickBot="1" x14ac:dyDescent="0.5">
      <c r="A22" s="79" t="s">
        <v>1439</v>
      </c>
      <c r="B22" s="76"/>
      <c r="C22" s="564"/>
      <c r="D22" s="95"/>
      <c r="E22" s="1261"/>
      <c r="F22" s="95"/>
      <c r="G22" s="95"/>
      <c r="H22" s="95"/>
      <c r="I22" s="95"/>
    </row>
    <row r="23" spans="1:12" ht="14.65" hidden="1" thickBot="1" x14ac:dyDescent="0.5">
      <c r="A23" s="62"/>
      <c r="B23" s="64"/>
      <c r="E23" s="371"/>
      <c r="F23" s="95"/>
      <c r="G23" s="95"/>
      <c r="H23" s="95"/>
      <c r="I23" s="95"/>
      <c r="J23" s="95"/>
      <c r="K23" s="95"/>
      <c r="L23" s="54"/>
    </row>
    <row r="24" spans="1:12" ht="14.65" thickBot="1" x14ac:dyDescent="0.5">
      <c r="A24" s="79" t="s">
        <v>1440</v>
      </c>
      <c r="B24" s="76"/>
      <c r="C24" s="564"/>
      <c r="D24" s="564"/>
      <c r="E24" s="1210"/>
      <c r="F24" s="95"/>
      <c r="G24" s="95"/>
      <c r="H24" s="95"/>
      <c r="I24" s="95"/>
    </row>
    <row r="25" spans="1:12" hidden="1" x14ac:dyDescent="0.45">
      <c r="A25" s="60" t="s">
        <v>1441</v>
      </c>
      <c r="B25" s="64"/>
      <c r="E25" s="371"/>
      <c r="F25" s="95"/>
      <c r="G25" s="95"/>
      <c r="H25" s="95"/>
      <c r="I25" s="95"/>
      <c r="J25" s="95"/>
      <c r="K25" s="95"/>
      <c r="L25" s="54"/>
    </row>
    <row r="26" spans="1:12" hidden="1" x14ac:dyDescent="0.45">
      <c r="A26" s="60" t="s">
        <v>1442</v>
      </c>
      <c r="B26" s="64"/>
      <c r="C26" s="587"/>
      <c r="E26" s="371"/>
      <c r="J26" s="95"/>
    </row>
    <row r="27" spans="1:12" hidden="1" x14ac:dyDescent="0.45">
      <c r="A27" s="60" t="s">
        <v>1443</v>
      </c>
      <c r="B27" s="64"/>
      <c r="C27" s="587"/>
      <c r="E27" s="371"/>
      <c r="J27" s="95"/>
      <c r="L27" s="54"/>
    </row>
    <row r="28" spans="1:12" x14ac:dyDescent="0.45">
      <c r="A28" s="60" t="s">
        <v>1444</v>
      </c>
      <c r="B28" s="87"/>
      <c r="C28" s="1266">
        <v>1000</v>
      </c>
      <c r="D28" s="371"/>
      <c r="E28" s="371"/>
      <c r="J28" s="95"/>
      <c r="L28" s="54"/>
    </row>
    <row r="29" spans="1:12" ht="14.65" thickBot="1" x14ac:dyDescent="0.5">
      <c r="A29" s="59" t="s">
        <v>1445</v>
      </c>
      <c r="B29" s="65"/>
      <c r="C29" s="1266">
        <v>4000</v>
      </c>
      <c r="D29" s="371"/>
      <c r="E29" s="371"/>
      <c r="J29" s="95"/>
      <c r="L29" s="54"/>
    </row>
    <row r="30" spans="1:12" s="1" customFormat="1" ht="14.65" thickBot="1" x14ac:dyDescent="0.5">
      <c r="A30" s="590" t="s">
        <v>1005</v>
      </c>
      <c r="B30" s="1265"/>
      <c r="C30" s="1268">
        <f>SUM(C25:C29)</f>
        <v>5000</v>
      </c>
      <c r="D30" s="1269"/>
      <c r="E30" s="1258"/>
    </row>
    <row r="31" spans="1:12" ht="14.65" thickBot="1" x14ac:dyDescent="0.5">
      <c r="A31" s="1270" t="s">
        <v>1429</v>
      </c>
      <c r="B31" s="76"/>
      <c r="C31" s="1232"/>
      <c r="D31" s="1232"/>
      <c r="E31" s="1241"/>
      <c r="J31" s="95"/>
      <c r="L31" s="54"/>
    </row>
    <row r="32" spans="1:12" x14ac:dyDescent="0.45">
      <c r="A32" s="60" t="s">
        <v>1446</v>
      </c>
      <c r="B32" s="64"/>
      <c r="C32" s="587"/>
      <c r="D32" s="371">
        <v>17760</v>
      </c>
      <c r="E32" s="371"/>
    </row>
    <row r="33" spans="1:12" x14ac:dyDescent="0.45">
      <c r="A33" s="60" t="s">
        <v>1447</v>
      </c>
      <c r="B33" s="64"/>
      <c r="D33" s="371">
        <v>4240</v>
      </c>
      <c r="E33" s="371"/>
      <c r="J33" s="95"/>
      <c r="L33" s="54"/>
    </row>
    <row r="34" spans="1:12" ht="14.65" thickBot="1" x14ac:dyDescent="0.5">
      <c r="A34" s="60" t="s">
        <v>1448</v>
      </c>
      <c r="B34" s="64"/>
      <c r="C34" s="591"/>
      <c r="D34" s="206">
        <v>1000</v>
      </c>
      <c r="E34" s="206"/>
      <c r="L34" s="95"/>
    </row>
    <row r="35" spans="1:12" ht="14.65" thickBot="1" x14ac:dyDescent="0.5">
      <c r="A35" s="895" t="s">
        <v>1005</v>
      </c>
      <c r="B35" s="74"/>
      <c r="D35" s="1258">
        <f>D32+D33+D34</f>
        <v>23000</v>
      </c>
      <c r="E35" s="371"/>
    </row>
    <row r="36" spans="1:12" ht="14.65" thickBot="1" x14ac:dyDescent="0.5">
      <c r="A36" s="76"/>
      <c r="B36" s="76"/>
      <c r="C36" s="592"/>
      <c r="D36" s="1259"/>
      <c r="E36" s="428"/>
    </row>
    <row r="37" spans="1:12" s="57" customFormat="1" ht="15.75" thickTop="1" thickBot="1" x14ac:dyDescent="0.45">
      <c r="A37" s="80" t="s">
        <v>1449</v>
      </c>
      <c r="B37" s="568" t="e">
        <f>#REF!-#REF!</f>
        <v>#REF!</v>
      </c>
      <c r="C37" s="581">
        <f>SUM(C30,C11)</f>
        <v>23588</v>
      </c>
      <c r="D37" s="1260">
        <f>SUM(D30,D11,D35)</f>
        <v>26000</v>
      </c>
      <c r="E37" s="1262"/>
    </row>
    <row r="38" spans="1:12" ht="14.65" thickTop="1" x14ac:dyDescent="0.45"/>
  </sheetData>
  <phoneticPr fontId="58" type="noConversion"/>
  <pageMargins left="0.7" right="0.7" top="0.75" bottom="0.75" header="0.3" footer="0.3"/>
  <pageSetup paperSize="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B12"/>
  <sheetViews>
    <sheetView workbookViewId="0">
      <selection activeCell="A30" sqref="A30"/>
    </sheetView>
  </sheetViews>
  <sheetFormatPr defaultColWidth="8.86328125" defaultRowHeight="14.25" x14ac:dyDescent="0.45"/>
  <sheetData>
    <row r="1" spans="1:2" x14ac:dyDescent="0.45">
      <c r="A1">
        <v>1</v>
      </c>
      <c r="B1" t="s">
        <v>1450</v>
      </c>
    </row>
    <row r="2" spans="1:2" x14ac:dyDescent="0.45">
      <c r="A2">
        <v>2</v>
      </c>
      <c r="B2" t="s">
        <v>1451</v>
      </c>
    </row>
    <row r="3" spans="1:2" x14ac:dyDescent="0.45">
      <c r="A3">
        <v>3</v>
      </c>
      <c r="B3" t="s">
        <v>1452</v>
      </c>
    </row>
    <row r="4" spans="1:2" x14ac:dyDescent="0.45">
      <c r="A4">
        <v>4</v>
      </c>
      <c r="B4" t="s">
        <v>1453</v>
      </c>
    </row>
    <row r="5" spans="1:2" x14ac:dyDescent="0.45">
      <c r="A5">
        <v>5</v>
      </c>
      <c r="B5" t="s">
        <v>1176</v>
      </c>
    </row>
    <row r="6" spans="1:2" x14ac:dyDescent="0.45">
      <c r="A6">
        <v>6</v>
      </c>
      <c r="B6" t="s">
        <v>1177</v>
      </c>
    </row>
    <row r="7" spans="1:2" x14ac:dyDescent="0.45">
      <c r="A7">
        <v>7</v>
      </c>
      <c r="B7" t="s">
        <v>1178</v>
      </c>
    </row>
    <row r="8" spans="1:2" x14ac:dyDescent="0.45">
      <c r="A8">
        <v>8</v>
      </c>
      <c r="B8" t="s">
        <v>1179</v>
      </c>
    </row>
    <row r="9" spans="1:2" x14ac:dyDescent="0.45">
      <c r="A9">
        <v>9</v>
      </c>
      <c r="B9" t="s">
        <v>1181</v>
      </c>
    </row>
    <row r="10" spans="1:2" x14ac:dyDescent="0.45">
      <c r="A10">
        <v>10</v>
      </c>
      <c r="B10" t="s">
        <v>1183</v>
      </c>
    </row>
    <row r="11" spans="1:2" x14ac:dyDescent="0.45">
      <c r="A11">
        <v>11</v>
      </c>
      <c r="B11" t="s">
        <v>1185</v>
      </c>
    </row>
    <row r="12" spans="1:2" x14ac:dyDescent="0.45">
      <c r="A12">
        <v>12</v>
      </c>
      <c r="B12" t="s">
        <v>1187</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E1:L1"/>
  <sheetViews>
    <sheetView workbookViewId="0"/>
  </sheetViews>
  <sheetFormatPr defaultColWidth="8.86328125" defaultRowHeight="14.25" x14ac:dyDescent="0.45"/>
  <sheetData>
    <row r="1" spans="5:12" x14ac:dyDescent="0.45">
      <c r="E1" t="s">
        <v>10</v>
      </c>
      <c r="F1" t="s">
        <v>10</v>
      </c>
      <c r="L1" t="s">
        <v>1454</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541"/>
  <sheetViews>
    <sheetView workbookViewId="0"/>
  </sheetViews>
  <sheetFormatPr defaultColWidth="8.86328125" defaultRowHeight="14.25" x14ac:dyDescent="0.45"/>
  <sheetData>
    <row r="1" spans="1:4" x14ac:dyDescent="0.45">
      <c r="A1">
        <v>1</v>
      </c>
      <c r="B1">
        <v>1000</v>
      </c>
      <c r="C1" t="s">
        <v>29</v>
      </c>
      <c r="D1">
        <v>1</v>
      </c>
    </row>
    <row r="2" spans="1:4" x14ac:dyDescent="0.45">
      <c r="A2">
        <v>1</v>
      </c>
      <c r="B2">
        <v>10000</v>
      </c>
      <c r="C2" t="s">
        <v>519</v>
      </c>
      <c r="D2">
        <v>5</v>
      </c>
    </row>
    <row r="3" spans="1:4" x14ac:dyDescent="0.45">
      <c r="A3">
        <v>1</v>
      </c>
      <c r="B3">
        <v>1001</v>
      </c>
      <c r="C3" t="s">
        <v>30</v>
      </c>
      <c r="D3">
        <v>1</v>
      </c>
    </row>
    <row r="4" spans="1:4" x14ac:dyDescent="0.45">
      <c r="A4">
        <v>1</v>
      </c>
      <c r="B4">
        <v>1002</v>
      </c>
      <c r="C4" t="s">
        <v>31</v>
      </c>
      <c r="D4">
        <v>1</v>
      </c>
    </row>
    <row r="5" spans="1:4" x14ac:dyDescent="0.45">
      <c r="A5">
        <v>1</v>
      </c>
      <c r="B5">
        <v>1003</v>
      </c>
      <c r="C5" t="s">
        <v>32</v>
      </c>
      <c r="D5">
        <v>1</v>
      </c>
    </row>
    <row r="6" spans="1:4" x14ac:dyDescent="0.45">
      <c r="A6">
        <v>1</v>
      </c>
      <c r="B6">
        <v>1025</v>
      </c>
      <c r="C6" t="s">
        <v>33</v>
      </c>
      <c r="D6">
        <v>1</v>
      </c>
    </row>
    <row r="7" spans="1:4" x14ac:dyDescent="0.45">
      <c r="A7">
        <v>1</v>
      </c>
      <c r="B7">
        <v>1026</v>
      </c>
      <c r="C7" t="s">
        <v>34</v>
      </c>
      <c r="D7">
        <v>1</v>
      </c>
    </row>
    <row r="8" spans="1:4" x14ac:dyDescent="0.45">
      <c r="A8">
        <v>1</v>
      </c>
      <c r="B8">
        <v>1027</v>
      </c>
      <c r="C8" t="s">
        <v>35</v>
      </c>
      <c r="D8">
        <v>1</v>
      </c>
    </row>
    <row r="9" spans="1:4" x14ac:dyDescent="0.45">
      <c r="A9">
        <v>1</v>
      </c>
      <c r="B9">
        <v>1030</v>
      </c>
      <c r="C9" t="s">
        <v>36</v>
      </c>
      <c r="D9">
        <v>1</v>
      </c>
    </row>
    <row r="10" spans="1:4" x14ac:dyDescent="0.45">
      <c r="A10">
        <v>1</v>
      </c>
      <c r="B10">
        <v>1031</v>
      </c>
      <c r="C10" t="s">
        <v>37</v>
      </c>
      <c r="D10">
        <v>1</v>
      </c>
    </row>
    <row r="11" spans="1:4" x14ac:dyDescent="0.45">
      <c r="A11">
        <v>1</v>
      </c>
      <c r="B11">
        <v>1032</v>
      </c>
      <c r="C11" t="s">
        <v>38</v>
      </c>
      <c r="D11">
        <v>1</v>
      </c>
    </row>
    <row r="12" spans="1:4" x14ac:dyDescent="0.45">
      <c r="A12">
        <v>1</v>
      </c>
      <c r="B12">
        <v>1040</v>
      </c>
      <c r="C12" t="s">
        <v>39</v>
      </c>
      <c r="D12">
        <v>1</v>
      </c>
    </row>
    <row r="13" spans="1:4" x14ac:dyDescent="0.45">
      <c r="A13">
        <v>1</v>
      </c>
      <c r="B13">
        <v>1050</v>
      </c>
      <c r="C13" t="s">
        <v>40</v>
      </c>
      <c r="D13">
        <v>1</v>
      </c>
    </row>
    <row r="14" spans="1:4" x14ac:dyDescent="0.45">
      <c r="A14">
        <v>1</v>
      </c>
      <c r="B14">
        <v>1075</v>
      </c>
      <c r="C14" t="s">
        <v>41</v>
      </c>
      <c r="D14">
        <v>1</v>
      </c>
    </row>
    <row r="15" spans="1:4" x14ac:dyDescent="0.45">
      <c r="A15">
        <v>1</v>
      </c>
      <c r="B15">
        <v>1076</v>
      </c>
      <c r="C15" t="s">
        <v>42</v>
      </c>
      <c r="D15">
        <v>1</v>
      </c>
    </row>
    <row r="16" spans="1:4" x14ac:dyDescent="0.45">
      <c r="A16">
        <v>1</v>
      </c>
      <c r="B16">
        <v>1077</v>
      </c>
      <c r="C16" t="s">
        <v>43</v>
      </c>
      <c r="D16">
        <v>1</v>
      </c>
    </row>
    <row r="17" spans="1:4" x14ac:dyDescent="0.45">
      <c r="A17">
        <v>1</v>
      </c>
      <c r="B17">
        <v>1080</v>
      </c>
      <c r="C17" t="s">
        <v>44</v>
      </c>
      <c r="D17">
        <v>1</v>
      </c>
    </row>
    <row r="18" spans="1:4" x14ac:dyDescent="0.45">
      <c r="A18">
        <v>1</v>
      </c>
      <c r="B18">
        <v>1082</v>
      </c>
      <c r="C18" t="s">
        <v>45</v>
      </c>
      <c r="D18">
        <v>1</v>
      </c>
    </row>
    <row r="19" spans="1:4" x14ac:dyDescent="0.45">
      <c r="A19">
        <v>1</v>
      </c>
      <c r="B19">
        <v>1085</v>
      </c>
      <c r="C19" t="s">
        <v>46</v>
      </c>
      <c r="D19">
        <v>1</v>
      </c>
    </row>
    <row r="20" spans="1:4" x14ac:dyDescent="0.45">
      <c r="A20">
        <v>1</v>
      </c>
      <c r="B20">
        <v>1086</v>
      </c>
      <c r="C20" t="s">
        <v>47</v>
      </c>
      <c r="D20">
        <v>1</v>
      </c>
    </row>
    <row r="21" spans="1:4" x14ac:dyDescent="0.45">
      <c r="A21">
        <v>1</v>
      </c>
      <c r="B21">
        <v>1090</v>
      </c>
      <c r="C21" t="s">
        <v>48</v>
      </c>
      <c r="D21">
        <v>1</v>
      </c>
    </row>
    <row r="22" spans="1:4" x14ac:dyDescent="0.45">
      <c r="A22">
        <v>1</v>
      </c>
      <c r="B22">
        <v>1091</v>
      </c>
      <c r="C22" t="s">
        <v>49</v>
      </c>
      <c r="D22">
        <v>1</v>
      </c>
    </row>
    <row r="23" spans="1:4" x14ac:dyDescent="0.45">
      <c r="A23">
        <v>1</v>
      </c>
      <c r="B23">
        <v>1092</v>
      </c>
      <c r="C23" t="s">
        <v>50</v>
      </c>
      <c r="D23">
        <v>1</v>
      </c>
    </row>
    <row r="24" spans="1:4" x14ac:dyDescent="0.45">
      <c r="A24">
        <v>1</v>
      </c>
      <c r="B24">
        <v>1093</v>
      </c>
      <c r="C24" t="s">
        <v>51</v>
      </c>
      <c r="D24">
        <v>1</v>
      </c>
    </row>
    <row r="25" spans="1:4" x14ac:dyDescent="0.45">
      <c r="A25">
        <v>1</v>
      </c>
      <c r="B25">
        <v>1094</v>
      </c>
      <c r="C25" t="s">
        <v>52</v>
      </c>
      <c r="D25">
        <v>1</v>
      </c>
    </row>
    <row r="26" spans="1:4" x14ac:dyDescent="0.45">
      <c r="A26">
        <v>1</v>
      </c>
      <c r="B26">
        <v>1095</v>
      </c>
      <c r="C26" t="s">
        <v>53</v>
      </c>
      <c r="D26">
        <v>1</v>
      </c>
    </row>
    <row r="27" spans="1:4" x14ac:dyDescent="0.45">
      <c r="A27">
        <v>1</v>
      </c>
      <c r="B27">
        <v>1096</v>
      </c>
      <c r="C27" t="s">
        <v>54</v>
      </c>
      <c r="D27">
        <v>1</v>
      </c>
    </row>
    <row r="28" spans="1:4" x14ac:dyDescent="0.45">
      <c r="A28">
        <v>1</v>
      </c>
      <c r="B28">
        <v>1097</v>
      </c>
      <c r="C28" t="s">
        <v>55</v>
      </c>
      <c r="D28">
        <v>1</v>
      </c>
    </row>
    <row r="29" spans="1:4" x14ac:dyDescent="0.45">
      <c r="A29">
        <v>1</v>
      </c>
      <c r="B29">
        <v>1100</v>
      </c>
      <c r="C29" t="s">
        <v>56</v>
      </c>
      <c r="D29">
        <v>1</v>
      </c>
    </row>
    <row r="30" spans="1:4" x14ac:dyDescent="0.45">
      <c r="A30">
        <v>1</v>
      </c>
      <c r="B30">
        <v>1101</v>
      </c>
      <c r="C30" t="s">
        <v>57</v>
      </c>
      <c r="D30">
        <v>1</v>
      </c>
    </row>
    <row r="31" spans="1:4" x14ac:dyDescent="0.45">
      <c r="A31">
        <v>1</v>
      </c>
      <c r="B31">
        <v>1102</v>
      </c>
      <c r="C31" t="s">
        <v>58</v>
      </c>
      <c r="D31">
        <v>1</v>
      </c>
    </row>
    <row r="32" spans="1:4" x14ac:dyDescent="0.45">
      <c r="A32">
        <v>1</v>
      </c>
      <c r="B32">
        <v>1103</v>
      </c>
      <c r="C32" t="s">
        <v>59</v>
      </c>
      <c r="D32">
        <v>1</v>
      </c>
    </row>
    <row r="33" spans="1:4" x14ac:dyDescent="0.45">
      <c r="A33">
        <v>1</v>
      </c>
      <c r="B33">
        <v>1104</v>
      </c>
      <c r="C33" t="s">
        <v>60</v>
      </c>
      <c r="D33">
        <v>1</v>
      </c>
    </row>
    <row r="34" spans="1:4" x14ac:dyDescent="0.45">
      <c r="A34">
        <v>1</v>
      </c>
      <c r="B34">
        <v>1105</v>
      </c>
      <c r="C34" t="s">
        <v>61</v>
      </c>
      <c r="D34">
        <v>1</v>
      </c>
    </row>
    <row r="35" spans="1:4" x14ac:dyDescent="0.45">
      <c r="A35">
        <v>1</v>
      </c>
      <c r="B35">
        <v>1106</v>
      </c>
      <c r="C35" t="s">
        <v>62</v>
      </c>
      <c r="D35">
        <v>1</v>
      </c>
    </row>
    <row r="36" spans="1:4" x14ac:dyDescent="0.45">
      <c r="A36">
        <v>1</v>
      </c>
      <c r="B36">
        <v>1107</v>
      </c>
      <c r="C36" t="s">
        <v>63</v>
      </c>
      <c r="D36">
        <v>1</v>
      </c>
    </row>
    <row r="37" spans="1:4" x14ac:dyDescent="0.45">
      <c r="A37">
        <v>1</v>
      </c>
      <c r="B37">
        <v>1108</v>
      </c>
      <c r="C37" t="s">
        <v>64</v>
      </c>
      <c r="D37">
        <v>1</v>
      </c>
    </row>
    <row r="38" spans="1:4" x14ac:dyDescent="0.45">
      <c r="A38">
        <v>1</v>
      </c>
      <c r="B38">
        <v>1109</v>
      </c>
      <c r="C38" t="s">
        <v>65</v>
      </c>
      <c r="D38">
        <v>1</v>
      </c>
    </row>
    <row r="39" spans="1:4" x14ac:dyDescent="0.45">
      <c r="A39">
        <v>1</v>
      </c>
      <c r="B39">
        <v>1110</v>
      </c>
      <c r="C39" t="s">
        <v>66</v>
      </c>
      <c r="D39">
        <v>1</v>
      </c>
    </row>
    <row r="40" spans="1:4" x14ac:dyDescent="0.45">
      <c r="A40">
        <v>1</v>
      </c>
      <c r="B40">
        <v>1111</v>
      </c>
      <c r="C40" t="s">
        <v>67</v>
      </c>
      <c r="D40">
        <v>1</v>
      </c>
    </row>
    <row r="41" spans="1:4" x14ac:dyDescent="0.45">
      <c r="A41">
        <v>1</v>
      </c>
      <c r="B41">
        <v>1150</v>
      </c>
      <c r="C41" t="s">
        <v>68</v>
      </c>
      <c r="D41">
        <v>1</v>
      </c>
    </row>
    <row r="42" spans="1:4" x14ac:dyDescent="0.45">
      <c r="A42">
        <v>1</v>
      </c>
      <c r="B42">
        <v>1200</v>
      </c>
      <c r="C42" t="s">
        <v>69</v>
      </c>
      <c r="D42">
        <v>1</v>
      </c>
    </row>
    <row r="43" spans="1:4" x14ac:dyDescent="0.45">
      <c r="A43">
        <v>1</v>
      </c>
      <c r="B43">
        <v>1201</v>
      </c>
      <c r="C43" t="s">
        <v>70</v>
      </c>
      <c r="D43">
        <v>1</v>
      </c>
    </row>
    <row r="44" spans="1:4" x14ac:dyDescent="0.45">
      <c r="A44">
        <v>1</v>
      </c>
      <c r="B44">
        <v>1202</v>
      </c>
      <c r="C44" t="s">
        <v>71</v>
      </c>
      <c r="D44">
        <v>1</v>
      </c>
    </row>
    <row r="45" spans="1:4" x14ac:dyDescent="0.45">
      <c r="A45">
        <v>1</v>
      </c>
      <c r="B45">
        <v>1203</v>
      </c>
      <c r="C45" t="s">
        <v>72</v>
      </c>
      <c r="D45">
        <v>1</v>
      </c>
    </row>
    <row r="46" spans="1:4" x14ac:dyDescent="0.45">
      <c r="A46">
        <v>1</v>
      </c>
      <c r="B46">
        <v>1205</v>
      </c>
      <c r="C46" t="s">
        <v>73</v>
      </c>
      <c r="D46">
        <v>1</v>
      </c>
    </row>
    <row r="47" spans="1:4" x14ac:dyDescent="0.45">
      <c r="A47">
        <v>1</v>
      </c>
      <c r="B47">
        <v>1210</v>
      </c>
      <c r="C47" t="s">
        <v>74</v>
      </c>
      <c r="D47">
        <v>1</v>
      </c>
    </row>
    <row r="48" spans="1:4" x14ac:dyDescent="0.45">
      <c r="A48">
        <v>1</v>
      </c>
      <c r="B48">
        <v>1215</v>
      </c>
      <c r="C48" t="s">
        <v>75</v>
      </c>
      <c r="D48">
        <v>1</v>
      </c>
    </row>
    <row r="49" spans="1:4" x14ac:dyDescent="0.45">
      <c r="A49">
        <v>1</v>
      </c>
      <c r="B49">
        <v>1216</v>
      </c>
      <c r="C49" t="s">
        <v>76</v>
      </c>
      <c r="D49">
        <v>1</v>
      </c>
    </row>
    <row r="50" spans="1:4" x14ac:dyDescent="0.45">
      <c r="A50">
        <v>1</v>
      </c>
      <c r="B50">
        <v>1217</v>
      </c>
      <c r="C50" t="s">
        <v>77</v>
      </c>
      <c r="D50">
        <v>1</v>
      </c>
    </row>
    <row r="51" spans="1:4" x14ac:dyDescent="0.45">
      <c r="A51">
        <v>1</v>
      </c>
      <c r="B51">
        <v>1220</v>
      </c>
      <c r="C51" t="s">
        <v>78</v>
      </c>
      <c r="D51">
        <v>1</v>
      </c>
    </row>
    <row r="52" spans="1:4" x14ac:dyDescent="0.45">
      <c r="A52">
        <v>1</v>
      </c>
      <c r="B52">
        <v>1225</v>
      </c>
      <c r="C52" t="s">
        <v>79</v>
      </c>
      <c r="D52">
        <v>1</v>
      </c>
    </row>
    <row r="53" spans="1:4" x14ac:dyDescent="0.45">
      <c r="A53">
        <v>1</v>
      </c>
      <c r="B53">
        <v>1250</v>
      </c>
      <c r="C53" t="s">
        <v>80</v>
      </c>
      <c r="D53">
        <v>1</v>
      </c>
    </row>
    <row r="54" spans="1:4" x14ac:dyDescent="0.45">
      <c r="A54">
        <v>1</v>
      </c>
      <c r="B54">
        <v>1300</v>
      </c>
      <c r="C54" t="s">
        <v>81</v>
      </c>
      <c r="D54">
        <v>1</v>
      </c>
    </row>
    <row r="55" spans="1:4" x14ac:dyDescent="0.45">
      <c r="A55">
        <v>1</v>
      </c>
      <c r="B55">
        <v>1350</v>
      </c>
      <c r="C55" t="s">
        <v>82</v>
      </c>
      <c r="D55">
        <v>1</v>
      </c>
    </row>
    <row r="56" spans="1:4" x14ac:dyDescent="0.45">
      <c r="A56">
        <v>1</v>
      </c>
      <c r="B56">
        <v>1355</v>
      </c>
      <c r="C56" t="s">
        <v>83</v>
      </c>
      <c r="D56">
        <v>1</v>
      </c>
    </row>
    <row r="57" spans="1:4" x14ac:dyDescent="0.45">
      <c r="A57">
        <v>1</v>
      </c>
      <c r="B57">
        <v>1400</v>
      </c>
      <c r="C57" t="s">
        <v>84</v>
      </c>
      <c r="D57">
        <v>1</v>
      </c>
    </row>
    <row r="58" spans="1:4" x14ac:dyDescent="0.45">
      <c r="A58">
        <v>1</v>
      </c>
      <c r="B58">
        <v>1405</v>
      </c>
      <c r="C58" t="s">
        <v>85</v>
      </c>
      <c r="D58">
        <v>1</v>
      </c>
    </row>
    <row r="59" spans="1:4" x14ac:dyDescent="0.45">
      <c r="A59">
        <v>1</v>
      </c>
      <c r="B59">
        <v>1410</v>
      </c>
      <c r="C59" t="s">
        <v>86</v>
      </c>
      <c r="D59">
        <v>1</v>
      </c>
    </row>
    <row r="60" spans="1:4" x14ac:dyDescent="0.45">
      <c r="A60">
        <v>1</v>
      </c>
      <c r="B60">
        <v>1415</v>
      </c>
      <c r="C60" t="s">
        <v>87</v>
      </c>
      <c r="D60">
        <v>1</v>
      </c>
    </row>
    <row r="61" spans="1:4" x14ac:dyDescent="0.45">
      <c r="A61">
        <v>1</v>
      </c>
      <c r="B61">
        <v>1420</v>
      </c>
      <c r="C61" t="s">
        <v>88</v>
      </c>
      <c r="D61">
        <v>1</v>
      </c>
    </row>
    <row r="62" spans="1:4" x14ac:dyDescent="0.45">
      <c r="A62">
        <v>1</v>
      </c>
      <c r="B62">
        <v>1425</v>
      </c>
      <c r="C62" t="s">
        <v>89</v>
      </c>
      <c r="D62">
        <v>1</v>
      </c>
    </row>
    <row r="63" spans="1:4" x14ac:dyDescent="0.45">
      <c r="A63">
        <v>1</v>
      </c>
      <c r="B63">
        <v>1430</v>
      </c>
      <c r="C63" t="s">
        <v>90</v>
      </c>
      <c r="D63">
        <v>1</v>
      </c>
    </row>
    <row r="64" spans="1:4" x14ac:dyDescent="0.45">
      <c r="A64">
        <v>1</v>
      </c>
      <c r="B64">
        <v>1435</v>
      </c>
      <c r="C64" t="s">
        <v>91</v>
      </c>
      <c r="D64">
        <v>1</v>
      </c>
    </row>
    <row r="65" spans="1:4" x14ac:dyDescent="0.45">
      <c r="A65">
        <v>1</v>
      </c>
      <c r="B65">
        <v>1440</v>
      </c>
      <c r="C65" t="s">
        <v>92</v>
      </c>
      <c r="D65">
        <v>1</v>
      </c>
    </row>
    <row r="66" spans="1:4" x14ac:dyDescent="0.45">
      <c r="A66">
        <v>1</v>
      </c>
      <c r="B66">
        <v>1445</v>
      </c>
      <c r="C66" t="s">
        <v>93</v>
      </c>
      <c r="D66">
        <v>1</v>
      </c>
    </row>
    <row r="67" spans="1:4" x14ac:dyDescent="0.45">
      <c r="A67">
        <v>1</v>
      </c>
      <c r="B67">
        <v>1446</v>
      </c>
      <c r="C67" t="s">
        <v>94</v>
      </c>
      <c r="D67">
        <v>1</v>
      </c>
    </row>
    <row r="68" spans="1:4" x14ac:dyDescent="0.45">
      <c r="A68">
        <v>1</v>
      </c>
      <c r="B68">
        <v>1447</v>
      </c>
      <c r="C68" t="s">
        <v>95</v>
      </c>
      <c r="D68">
        <v>1</v>
      </c>
    </row>
    <row r="69" spans="1:4" x14ac:dyDescent="0.45">
      <c r="A69">
        <v>1</v>
      </c>
      <c r="B69">
        <v>1448</v>
      </c>
      <c r="C69" t="s">
        <v>96</v>
      </c>
      <c r="D69">
        <v>1</v>
      </c>
    </row>
    <row r="70" spans="1:4" x14ac:dyDescent="0.45">
      <c r="A70">
        <v>1</v>
      </c>
      <c r="B70">
        <v>1449</v>
      </c>
      <c r="C70" t="s">
        <v>97</v>
      </c>
      <c r="D70">
        <v>1</v>
      </c>
    </row>
    <row r="71" spans="1:4" x14ac:dyDescent="0.45">
      <c r="A71">
        <v>1</v>
      </c>
      <c r="B71">
        <v>1450</v>
      </c>
      <c r="C71" t="s">
        <v>98</v>
      </c>
      <c r="D71">
        <v>1</v>
      </c>
    </row>
    <row r="72" spans="1:4" x14ac:dyDescent="0.45">
      <c r="A72">
        <v>1</v>
      </c>
      <c r="B72">
        <v>1455</v>
      </c>
      <c r="C72" t="s">
        <v>99</v>
      </c>
      <c r="D72">
        <v>1</v>
      </c>
    </row>
    <row r="73" spans="1:4" x14ac:dyDescent="0.45">
      <c r="A73">
        <v>1</v>
      </c>
      <c r="B73">
        <v>1460</v>
      </c>
      <c r="C73" t="s">
        <v>100</v>
      </c>
      <c r="D73">
        <v>1</v>
      </c>
    </row>
    <row r="74" spans="1:4" x14ac:dyDescent="0.45">
      <c r="A74">
        <v>1</v>
      </c>
      <c r="B74">
        <v>1465</v>
      </c>
      <c r="C74" t="s">
        <v>101</v>
      </c>
      <c r="D74">
        <v>1</v>
      </c>
    </row>
    <row r="75" spans="1:4" x14ac:dyDescent="0.45">
      <c r="A75">
        <v>1</v>
      </c>
      <c r="B75">
        <v>1470</v>
      </c>
      <c r="C75" t="s">
        <v>102</v>
      </c>
      <c r="D75">
        <v>1</v>
      </c>
    </row>
    <row r="76" spans="1:4" x14ac:dyDescent="0.45">
      <c r="A76">
        <v>1</v>
      </c>
      <c r="B76">
        <v>1475</v>
      </c>
      <c r="C76" t="s">
        <v>103</v>
      </c>
      <c r="D76">
        <v>1</v>
      </c>
    </row>
    <row r="77" spans="1:4" x14ac:dyDescent="0.45">
      <c r="A77">
        <v>1</v>
      </c>
      <c r="B77">
        <v>1480</v>
      </c>
      <c r="C77" t="s">
        <v>104</v>
      </c>
      <c r="D77">
        <v>1</v>
      </c>
    </row>
    <row r="78" spans="1:4" x14ac:dyDescent="0.45">
      <c r="A78">
        <v>1</v>
      </c>
      <c r="B78">
        <v>2025</v>
      </c>
      <c r="C78" t="s">
        <v>105</v>
      </c>
      <c r="D78">
        <v>2</v>
      </c>
    </row>
    <row r="79" spans="1:4" x14ac:dyDescent="0.45">
      <c r="A79">
        <v>1</v>
      </c>
      <c r="B79">
        <v>2026</v>
      </c>
      <c r="C79" t="s">
        <v>106</v>
      </c>
      <c r="D79">
        <v>1</v>
      </c>
    </row>
    <row r="80" spans="1:4" x14ac:dyDescent="0.45">
      <c r="A80">
        <v>1</v>
      </c>
      <c r="B80">
        <v>2040</v>
      </c>
      <c r="C80" t="s">
        <v>107</v>
      </c>
      <c r="D80">
        <v>2</v>
      </c>
    </row>
    <row r="81" spans="1:4" x14ac:dyDescent="0.45">
      <c r="A81">
        <v>1</v>
      </c>
      <c r="B81">
        <v>2050</v>
      </c>
      <c r="C81" t="s">
        <v>108</v>
      </c>
      <c r="D81">
        <v>2</v>
      </c>
    </row>
    <row r="82" spans="1:4" x14ac:dyDescent="0.45">
      <c r="A82">
        <v>1</v>
      </c>
      <c r="B82">
        <v>2051</v>
      </c>
      <c r="C82" t="s">
        <v>109</v>
      </c>
      <c r="D82">
        <v>1</v>
      </c>
    </row>
    <row r="83" spans="1:4" x14ac:dyDescent="0.45">
      <c r="A83">
        <v>1</v>
      </c>
      <c r="B83">
        <v>2100</v>
      </c>
      <c r="C83" t="s">
        <v>110</v>
      </c>
      <c r="D83">
        <v>2</v>
      </c>
    </row>
    <row r="84" spans="1:4" x14ac:dyDescent="0.45">
      <c r="A84">
        <v>1</v>
      </c>
      <c r="B84">
        <v>2101</v>
      </c>
      <c r="C84" t="s">
        <v>111</v>
      </c>
      <c r="D84">
        <v>2</v>
      </c>
    </row>
    <row r="85" spans="1:4" x14ac:dyDescent="0.45">
      <c r="A85">
        <v>1</v>
      </c>
      <c r="B85">
        <v>2102</v>
      </c>
      <c r="C85" t="s">
        <v>112</v>
      </c>
      <c r="D85">
        <v>2</v>
      </c>
    </row>
    <row r="86" spans="1:4" x14ac:dyDescent="0.45">
      <c r="A86">
        <v>1</v>
      </c>
      <c r="B86">
        <v>2103</v>
      </c>
      <c r="C86" t="s">
        <v>113</v>
      </c>
      <c r="D86">
        <v>2</v>
      </c>
    </row>
    <row r="87" spans="1:4" x14ac:dyDescent="0.45">
      <c r="A87">
        <v>1</v>
      </c>
      <c r="B87">
        <v>2104</v>
      </c>
      <c r="C87" t="s">
        <v>114</v>
      </c>
      <c r="D87">
        <v>2</v>
      </c>
    </row>
    <row r="88" spans="1:4" x14ac:dyDescent="0.45">
      <c r="A88">
        <v>1</v>
      </c>
      <c r="B88">
        <v>2105</v>
      </c>
      <c r="C88" t="s">
        <v>115</v>
      </c>
      <c r="D88">
        <v>2</v>
      </c>
    </row>
    <row r="89" spans="1:4" x14ac:dyDescent="0.45">
      <c r="A89">
        <v>1</v>
      </c>
      <c r="B89">
        <v>2106</v>
      </c>
      <c r="C89" t="s">
        <v>116</v>
      </c>
      <c r="D89">
        <v>2</v>
      </c>
    </row>
    <row r="90" spans="1:4" x14ac:dyDescent="0.45">
      <c r="A90">
        <v>1</v>
      </c>
      <c r="B90">
        <v>2107</v>
      </c>
      <c r="C90" t="s">
        <v>117</v>
      </c>
      <c r="D90">
        <v>2</v>
      </c>
    </row>
    <row r="91" spans="1:4" x14ac:dyDescent="0.45">
      <c r="A91">
        <v>1</v>
      </c>
      <c r="B91">
        <v>2108</v>
      </c>
      <c r="C91" t="s">
        <v>118</v>
      </c>
      <c r="D91">
        <v>2</v>
      </c>
    </row>
    <row r="92" spans="1:4" x14ac:dyDescent="0.45">
      <c r="A92">
        <v>1</v>
      </c>
      <c r="B92">
        <v>2109</v>
      </c>
      <c r="C92" t="s">
        <v>119</v>
      </c>
      <c r="D92">
        <v>2</v>
      </c>
    </row>
    <row r="93" spans="1:4" x14ac:dyDescent="0.45">
      <c r="A93">
        <v>1</v>
      </c>
      <c r="B93">
        <v>2110</v>
      </c>
      <c r="C93" t="s">
        <v>120</v>
      </c>
      <c r="D93">
        <v>2</v>
      </c>
    </row>
    <row r="94" spans="1:4" x14ac:dyDescent="0.45">
      <c r="A94">
        <v>1</v>
      </c>
      <c r="B94">
        <v>2115</v>
      </c>
      <c r="C94" t="s">
        <v>121</v>
      </c>
      <c r="D94">
        <v>2</v>
      </c>
    </row>
    <row r="95" spans="1:4" x14ac:dyDescent="0.45">
      <c r="A95">
        <v>1</v>
      </c>
      <c r="B95">
        <v>2116</v>
      </c>
      <c r="C95" t="s">
        <v>122</v>
      </c>
      <c r="D95">
        <v>2</v>
      </c>
    </row>
    <row r="96" spans="1:4" x14ac:dyDescent="0.45">
      <c r="A96">
        <v>1</v>
      </c>
      <c r="B96">
        <v>2117</v>
      </c>
      <c r="C96" t="s">
        <v>123</v>
      </c>
      <c r="D96">
        <v>2</v>
      </c>
    </row>
    <row r="97" spans="1:4" x14ac:dyDescent="0.45">
      <c r="A97">
        <v>1</v>
      </c>
      <c r="B97">
        <v>2120</v>
      </c>
      <c r="C97" t="s">
        <v>124</v>
      </c>
      <c r="D97">
        <v>2</v>
      </c>
    </row>
    <row r="98" spans="1:4" x14ac:dyDescent="0.45">
      <c r="A98">
        <v>1</v>
      </c>
      <c r="B98">
        <v>2125</v>
      </c>
      <c r="C98" t="s">
        <v>125</v>
      </c>
      <c r="D98">
        <v>2</v>
      </c>
    </row>
    <row r="99" spans="1:4" x14ac:dyDescent="0.45">
      <c r="A99">
        <v>1</v>
      </c>
      <c r="B99">
        <v>2126</v>
      </c>
      <c r="C99" t="s">
        <v>126</v>
      </c>
      <c r="D99">
        <v>2</v>
      </c>
    </row>
    <row r="100" spans="1:4" x14ac:dyDescent="0.45">
      <c r="A100">
        <v>1</v>
      </c>
      <c r="B100">
        <v>2150</v>
      </c>
      <c r="C100" t="s">
        <v>127</v>
      </c>
      <c r="D100">
        <v>2</v>
      </c>
    </row>
    <row r="101" spans="1:4" x14ac:dyDescent="0.45">
      <c r="A101">
        <v>1</v>
      </c>
      <c r="B101">
        <v>2151</v>
      </c>
      <c r="C101" t="s">
        <v>128</v>
      </c>
      <c r="D101">
        <v>2</v>
      </c>
    </row>
    <row r="102" spans="1:4" x14ac:dyDescent="0.45">
      <c r="A102">
        <v>1</v>
      </c>
      <c r="B102">
        <v>2152</v>
      </c>
      <c r="C102" t="s">
        <v>129</v>
      </c>
      <c r="D102">
        <v>2</v>
      </c>
    </row>
    <row r="103" spans="1:4" x14ac:dyDescent="0.45">
      <c r="A103">
        <v>1</v>
      </c>
      <c r="B103">
        <v>2160</v>
      </c>
      <c r="C103" t="s">
        <v>130</v>
      </c>
      <c r="D103">
        <v>2</v>
      </c>
    </row>
    <row r="104" spans="1:4" x14ac:dyDescent="0.45">
      <c r="A104">
        <v>1</v>
      </c>
      <c r="B104">
        <v>2165</v>
      </c>
      <c r="C104" t="s">
        <v>131</v>
      </c>
      <c r="D104">
        <v>2</v>
      </c>
    </row>
    <row r="105" spans="1:4" x14ac:dyDescent="0.45">
      <c r="A105">
        <v>1</v>
      </c>
      <c r="B105">
        <v>2170</v>
      </c>
      <c r="C105" t="s">
        <v>132</v>
      </c>
      <c r="D105">
        <v>2</v>
      </c>
    </row>
    <row r="106" spans="1:4" x14ac:dyDescent="0.45">
      <c r="A106">
        <v>1</v>
      </c>
      <c r="B106">
        <v>2175</v>
      </c>
      <c r="C106" t="s">
        <v>133</v>
      </c>
      <c r="D106">
        <v>2</v>
      </c>
    </row>
    <row r="107" spans="1:4" x14ac:dyDescent="0.45">
      <c r="A107">
        <v>1</v>
      </c>
      <c r="B107">
        <v>2176</v>
      </c>
      <c r="C107" t="s">
        <v>134</v>
      </c>
      <c r="D107">
        <v>2</v>
      </c>
    </row>
    <row r="108" spans="1:4" x14ac:dyDescent="0.45">
      <c r="A108">
        <v>1</v>
      </c>
      <c r="B108">
        <v>2180</v>
      </c>
      <c r="C108" t="s">
        <v>135</v>
      </c>
      <c r="D108">
        <v>2</v>
      </c>
    </row>
    <row r="109" spans="1:4" x14ac:dyDescent="0.45">
      <c r="A109">
        <v>1</v>
      </c>
      <c r="B109">
        <v>2185</v>
      </c>
      <c r="C109" t="s">
        <v>136</v>
      </c>
      <c r="D109">
        <v>2</v>
      </c>
    </row>
    <row r="110" spans="1:4" x14ac:dyDescent="0.45">
      <c r="A110">
        <v>1</v>
      </c>
      <c r="B110">
        <v>2200</v>
      </c>
      <c r="C110" t="s">
        <v>137</v>
      </c>
      <c r="D110">
        <v>2</v>
      </c>
    </row>
    <row r="111" spans="1:4" x14ac:dyDescent="0.45">
      <c r="A111">
        <v>1</v>
      </c>
      <c r="B111">
        <v>2210</v>
      </c>
      <c r="C111" t="s">
        <v>138</v>
      </c>
      <c r="D111">
        <v>2</v>
      </c>
    </row>
    <row r="112" spans="1:4" x14ac:dyDescent="0.45">
      <c r="A112">
        <v>1</v>
      </c>
      <c r="B112">
        <v>2220</v>
      </c>
      <c r="C112" t="s">
        <v>139</v>
      </c>
      <c r="D112">
        <v>2</v>
      </c>
    </row>
    <row r="113" spans="1:4" x14ac:dyDescent="0.45">
      <c r="A113">
        <v>1</v>
      </c>
      <c r="B113">
        <v>2230</v>
      </c>
      <c r="C113" t="s">
        <v>140</v>
      </c>
      <c r="D113">
        <v>2</v>
      </c>
    </row>
    <row r="114" spans="1:4" x14ac:dyDescent="0.45">
      <c r="A114">
        <v>1</v>
      </c>
      <c r="B114">
        <v>2400</v>
      </c>
      <c r="C114" t="s">
        <v>141</v>
      </c>
      <c r="D114">
        <v>2</v>
      </c>
    </row>
    <row r="115" spans="1:4" x14ac:dyDescent="0.45">
      <c r="A115">
        <v>1</v>
      </c>
      <c r="B115">
        <v>2501</v>
      </c>
      <c r="C115" t="s">
        <v>142</v>
      </c>
      <c r="D115">
        <v>1</v>
      </c>
    </row>
    <row r="116" spans="1:4" x14ac:dyDescent="0.45">
      <c r="A116">
        <v>1</v>
      </c>
      <c r="B116">
        <v>2502</v>
      </c>
      <c r="C116" t="s">
        <v>143</v>
      </c>
      <c r="D116">
        <v>1</v>
      </c>
    </row>
    <row r="117" spans="1:4" x14ac:dyDescent="0.45">
      <c r="A117">
        <v>1</v>
      </c>
      <c r="B117">
        <v>2503</v>
      </c>
      <c r="C117" t="s">
        <v>144</v>
      </c>
      <c r="D117">
        <v>1</v>
      </c>
    </row>
    <row r="118" spans="1:4" x14ac:dyDescent="0.45">
      <c r="A118">
        <v>1</v>
      </c>
      <c r="B118">
        <v>2999</v>
      </c>
      <c r="C118" t="s">
        <v>145</v>
      </c>
      <c r="D118">
        <v>2</v>
      </c>
    </row>
    <row r="119" spans="1:4" x14ac:dyDescent="0.45">
      <c r="A119">
        <v>1</v>
      </c>
      <c r="B119">
        <v>3000</v>
      </c>
      <c r="C119" t="s">
        <v>146</v>
      </c>
      <c r="D119">
        <v>3</v>
      </c>
    </row>
    <row r="120" spans="1:4" x14ac:dyDescent="0.45">
      <c r="A120">
        <v>1</v>
      </c>
      <c r="B120">
        <v>3001</v>
      </c>
      <c r="C120" t="s">
        <v>147</v>
      </c>
      <c r="D120">
        <v>3</v>
      </c>
    </row>
    <row r="121" spans="1:4" x14ac:dyDescent="0.45">
      <c r="A121">
        <v>1</v>
      </c>
      <c r="B121">
        <v>3003</v>
      </c>
      <c r="C121" t="s">
        <v>148</v>
      </c>
      <c r="D121">
        <v>3</v>
      </c>
    </row>
    <row r="122" spans="1:4" x14ac:dyDescent="0.45">
      <c r="A122">
        <v>1</v>
      </c>
      <c r="B122">
        <v>3005</v>
      </c>
      <c r="C122" t="s">
        <v>149</v>
      </c>
      <c r="D122">
        <v>3</v>
      </c>
    </row>
    <row r="123" spans="1:4" x14ac:dyDescent="0.45">
      <c r="A123">
        <v>1</v>
      </c>
      <c r="B123">
        <v>3051</v>
      </c>
      <c r="C123" t="s">
        <v>150</v>
      </c>
      <c r="D123">
        <v>5</v>
      </c>
    </row>
    <row r="124" spans="1:4" x14ac:dyDescent="0.45">
      <c r="A124">
        <v>1</v>
      </c>
      <c r="B124">
        <v>3052</v>
      </c>
      <c r="C124" t="s">
        <v>151</v>
      </c>
      <c r="D124">
        <v>5</v>
      </c>
    </row>
    <row r="125" spans="1:4" x14ac:dyDescent="0.45">
      <c r="A125">
        <v>1</v>
      </c>
      <c r="B125">
        <v>4000</v>
      </c>
      <c r="C125" t="s">
        <v>152</v>
      </c>
      <c r="D125">
        <v>4</v>
      </c>
    </row>
    <row r="126" spans="1:4" x14ac:dyDescent="0.45">
      <c r="A126">
        <v>1</v>
      </c>
      <c r="B126">
        <v>4001</v>
      </c>
      <c r="C126" t="s">
        <v>153</v>
      </c>
      <c r="D126">
        <v>4</v>
      </c>
    </row>
    <row r="127" spans="1:4" x14ac:dyDescent="0.45">
      <c r="A127">
        <v>1</v>
      </c>
      <c r="B127">
        <v>4002</v>
      </c>
      <c r="C127" t="s">
        <v>150</v>
      </c>
      <c r="D127">
        <v>4</v>
      </c>
    </row>
    <row r="128" spans="1:4" x14ac:dyDescent="0.45">
      <c r="A128">
        <v>1</v>
      </c>
      <c r="B128">
        <v>4003</v>
      </c>
      <c r="C128" t="s">
        <v>154</v>
      </c>
      <c r="D128">
        <v>4</v>
      </c>
    </row>
    <row r="129" spans="1:4" x14ac:dyDescent="0.45">
      <c r="A129">
        <v>1</v>
      </c>
      <c r="B129">
        <v>4004</v>
      </c>
      <c r="C129" t="s">
        <v>155</v>
      </c>
      <c r="D129">
        <v>4</v>
      </c>
    </row>
    <row r="130" spans="1:4" x14ac:dyDescent="0.45">
      <c r="A130">
        <v>1</v>
      </c>
      <c r="B130">
        <v>4005</v>
      </c>
      <c r="C130" t="s">
        <v>156</v>
      </c>
      <c r="D130">
        <v>4</v>
      </c>
    </row>
    <row r="131" spans="1:4" x14ac:dyDescent="0.45">
      <c r="A131">
        <v>1</v>
      </c>
      <c r="B131">
        <v>4006</v>
      </c>
      <c r="C131" t="s">
        <v>157</v>
      </c>
      <c r="D131">
        <v>4</v>
      </c>
    </row>
    <row r="132" spans="1:4" x14ac:dyDescent="0.45">
      <c r="A132">
        <v>1</v>
      </c>
      <c r="B132">
        <v>4007</v>
      </c>
      <c r="C132" t="s">
        <v>158</v>
      </c>
      <c r="D132">
        <v>4</v>
      </c>
    </row>
    <row r="133" spans="1:4" x14ac:dyDescent="0.45">
      <c r="A133">
        <v>1</v>
      </c>
      <c r="B133">
        <v>4008</v>
      </c>
      <c r="C133" t="s">
        <v>159</v>
      </c>
      <c r="D133">
        <v>4</v>
      </c>
    </row>
    <row r="134" spans="1:4" x14ac:dyDescent="0.45">
      <c r="A134">
        <v>1</v>
      </c>
      <c r="B134">
        <v>4009</v>
      </c>
      <c r="C134" t="s">
        <v>160</v>
      </c>
      <c r="D134">
        <v>4</v>
      </c>
    </row>
    <row r="135" spans="1:4" x14ac:dyDescent="0.45">
      <c r="A135">
        <v>1</v>
      </c>
      <c r="B135">
        <v>4010</v>
      </c>
      <c r="C135" t="s">
        <v>161</v>
      </c>
      <c r="D135">
        <v>4</v>
      </c>
    </row>
    <row r="136" spans="1:4" x14ac:dyDescent="0.45">
      <c r="A136">
        <v>1</v>
      </c>
      <c r="B136">
        <v>4015</v>
      </c>
      <c r="C136" t="s">
        <v>162</v>
      </c>
      <c r="D136">
        <v>4</v>
      </c>
    </row>
    <row r="137" spans="1:4" x14ac:dyDescent="0.45">
      <c r="A137">
        <v>1</v>
      </c>
      <c r="B137">
        <v>4020</v>
      </c>
      <c r="C137" t="s">
        <v>163</v>
      </c>
      <c r="D137">
        <v>4</v>
      </c>
    </row>
    <row r="138" spans="1:4" x14ac:dyDescent="0.45">
      <c r="A138">
        <v>1</v>
      </c>
      <c r="B138">
        <v>4021</v>
      </c>
      <c r="C138" t="s">
        <v>164</v>
      </c>
      <c r="D138">
        <v>4</v>
      </c>
    </row>
    <row r="139" spans="1:4" x14ac:dyDescent="0.45">
      <c r="A139">
        <v>1</v>
      </c>
      <c r="B139">
        <v>4022</v>
      </c>
      <c r="C139" t="s">
        <v>165</v>
      </c>
      <c r="D139">
        <v>4</v>
      </c>
    </row>
    <row r="140" spans="1:4" x14ac:dyDescent="0.45">
      <c r="A140">
        <v>1</v>
      </c>
      <c r="B140">
        <v>4023</v>
      </c>
      <c r="C140" t="s">
        <v>166</v>
      </c>
      <c r="D140">
        <v>4</v>
      </c>
    </row>
    <row r="141" spans="1:4" x14ac:dyDescent="0.45">
      <c r="A141">
        <v>1</v>
      </c>
      <c r="B141">
        <v>4025</v>
      </c>
      <c r="C141" t="s">
        <v>167</v>
      </c>
      <c r="D141">
        <v>4</v>
      </c>
    </row>
    <row r="142" spans="1:4" x14ac:dyDescent="0.45">
      <c r="A142">
        <v>1</v>
      </c>
      <c r="B142">
        <v>4026</v>
      </c>
      <c r="D142">
        <v>4</v>
      </c>
    </row>
    <row r="143" spans="1:4" x14ac:dyDescent="0.45">
      <c r="A143">
        <v>1</v>
      </c>
      <c r="B143">
        <v>4027</v>
      </c>
      <c r="C143" t="s">
        <v>168</v>
      </c>
      <c r="D143">
        <v>4</v>
      </c>
    </row>
    <row r="144" spans="1:4" x14ac:dyDescent="0.45">
      <c r="A144">
        <v>1</v>
      </c>
      <c r="B144">
        <v>4028</v>
      </c>
      <c r="C144" t="s">
        <v>169</v>
      </c>
      <c r="D144">
        <v>4</v>
      </c>
    </row>
    <row r="145" spans="1:4" x14ac:dyDescent="0.45">
      <c r="A145">
        <v>1</v>
      </c>
      <c r="B145">
        <v>4030</v>
      </c>
      <c r="C145" t="s">
        <v>170</v>
      </c>
      <c r="D145">
        <v>4</v>
      </c>
    </row>
    <row r="146" spans="1:4" x14ac:dyDescent="0.45">
      <c r="A146">
        <v>1</v>
      </c>
      <c r="B146">
        <v>4031</v>
      </c>
      <c r="C146" t="s">
        <v>171</v>
      </c>
      <c r="D146">
        <v>4</v>
      </c>
    </row>
    <row r="147" spans="1:4" x14ac:dyDescent="0.45">
      <c r="A147">
        <v>1</v>
      </c>
      <c r="B147">
        <v>4032</v>
      </c>
      <c r="C147" t="s">
        <v>172</v>
      </c>
      <c r="D147">
        <v>4</v>
      </c>
    </row>
    <row r="148" spans="1:4" x14ac:dyDescent="0.45">
      <c r="A148">
        <v>1</v>
      </c>
      <c r="B148">
        <v>4033</v>
      </c>
      <c r="C148" t="s">
        <v>173</v>
      </c>
      <c r="D148">
        <v>4</v>
      </c>
    </row>
    <row r="149" spans="1:4" x14ac:dyDescent="0.45">
      <c r="A149">
        <v>1</v>
      </c>
      <c r="B149">
        <v>4035</v>
      </c>
      <c r="C149" t="s">
        <v>174</v>
      </c>
      <c r="D149">
        <v>4</v>
      </c>
    </row>
    <row r="150" spans="1:4" x14ac:dyDescent="0.45">
      <c r="A150">
        <v>1</v>
      </c>
      <c r="B150">
        <v>4040</v>
      </c>
      <c r="C150" t="s">
        <v>175</v>
      </c>
      <c r="D150">
        <v>4</v>
      </c>
    </row>
    <row r="151" spans="1:4" x14ac:dyDescent="0.45">
      <c r="A151">
        <v>1</v>
      </c>
      <c r="B151">
        <v>4041</v>
      </c>
      <c r="C151" t="s">
        <v>176</v>
      </c>
      <c r="D151">
        <v>4</v>
      </c>
    </row>
    <row r="152" spans="1:4" x14ac:dyDescent="0.45">
      <c r="A152">
        <v>1</v>
      </c>
      <c r="B152">
        <v>4045</v>
      </c>
      <c r="C152" t="s">
        <v>177</v>
      </c>
      <c r="D152">
        <v>4</v>
      </c>
    </row>
    <row r="153" spans="1:4" x14ac:dyDescent="0.45">
      <c r="A153">
        <v>1</v>
      </c>
      <c r="B153">
        <v>4046</v>
      </c>
      <c r="C153" t="s">
        <v>178</v>
      </c>
      <c r="D153">
        <v>4</v>
      </c>
    </row>
    <row r="154" spans="1:4" x14ac:dyDescent="0.45">
      <c r="A154">
        <v>1</v>
      </c>
      <c r="B154">
        <v>4050</v>
      </c>
      <c r="C154" t="s">
        <v>179</v>
      </c>
      <c r="D154">
        <v>4</v>
      </c>
    </row>
    <row r="155" spans="1:4" x14ac:dyDescent="0.45">
      <c r="A155">
        <v>1</v>
      </c>
      <c r="B155">
        <v>4051</v>
      </c>
      <c r="C155" t="s">
        <v>180</v>
      </c>
      <c r="D155">
        <v>4</v>
      </c>
    </row>
    <row r="156" spans="1:4" x14ac:dyDescent="0.45">
      <c r="A156">
        <v>1</v>
      </c>
      <c r="B156">
        <v>4052</v>
      </c>
      <c r="C156" t="s">
        <v>181</v>
      </c>
      <c r="D156">
        <v>4</v>
      </c>
    </row>
    <row r="157" spans="1:4" x14ac:dyDescent="0.45">
      <c r="A157">
        <v>1</v>
      </c>
      <c r="B157">
        <v>4055</v>
      </c>
      <c r="C157" t="s">
        <v>182</v>
      </c>
      <c r="D157">
        <v>4</v>
      </c>
    </row>
    <row r="158" spans="1:4" x14ac:dyDescent="0.45">
      <c r="A158">
        <v>1</v>
      </c>
      <c r="B158">
        <v>4060</v>
      </c>
      <c r="C158" t="s">
        <v>183</v>
      </c>
      <c r="D158">
        <v>4</v>
      </c>
    </row>
    <row r="159" spans="1:4" x14ac:dyDescent="0.45">
      <c r="A159">
        <v>1</v>
      </c>
      <c r="B159">
        <v>4065</v>
      </c>
      <c r="C159" t="s">
        <v>184</v>
      </c>
      <c r="D159">
        <v>4</v>
      </c>
    </row>
    <row r="160" spans="1:4" x14ac:dyDescent="0.45">
      <c r="A160">
        <v>1</v>
      </c>
      <c r="B160">
        <v>4070</v>
      </c>
      <c r="C160" t="s">
        <v>185</v>
      </c>
      <c r="D160">
        <v>4</v>
      </c>
    </row>
    <row r="161" spans="1:4" x14ac:dyDescent="0.45">
      <c r="A161">
        <v>1</v>
      </c>
      <c r="B161">
        <v>4080</v>
      </c>
      <c r="C161" t="s">
        <v>186</v>
      </c>
      <c r="D161">
        <v>4</v>
      </c>
    </row>
    <row r="162" spans="1:4" x14ac:dyDescent="0.45">
      <c r="A162">
        <v>1</v>
      </c>
      <c r="B162">
        <v>4090</v>
      </c>
      <c r="C162" t="s">
        <v>187</v>
      </c>
      <c r="D162">
        <v>4</v>
      </c>
    </row>
    <row r="163" spans="1:4" x14ac:dyDescent="0.45">
      <c r="A163">
        <v>1</v>
      </c>
      <c r="B163">
        <v>4091</v>
      </c>
      <c r="C163" t="s">
        <v>188</v>
      </c>
      <c r="D163">
        <v>4</v>
      </c>
    </row>
    <row r="164" spans="1:4" x14ac:dyDescent="0.45">
      <c r="A164">
        <v>1</v>
      </c>
      <c r="B164">
        <v>4500</v>
      </c>
      <c r="C164" t="s">
        <v>189</v>
      </c>
      <c r="D164">
        <v>4</v>
      </c>
    </row>
    <row r="165" spans="1:4" x14ac:dyDescent="0.45">
      <c r="A165">
        <v>1</v>
      </c>
      <c r="B165">
        <v>4980</v>
      </c>
      <c r="C165" t="s">
        <v>190</v>
      </c>
      <c r="D165">
        <v>4</v>
      </c>
    </row>
    <row r="166" spans="1:4" x14ac:dyDescent="0.45">
      <c r="A166">
        <v>1</v>
      </c>
      <c r="B166">
        <v>4981</v>
      </c>
      <c r="C166" t="s">
        <v>191</v>
      </c>
      <c r="D166">
        <v>4</v>
      </c>
    </row>
    <row r="167" spans="1:4" x14ac:dyDescent="0.45">
      <c r="A167">
        <v>1</v>
      </c>
      <c r="B167">
        <v>4985</v>
      </c>
      <c r="C167" t="s">
        <v>192</v>
      </c>
      <c r="D167">
        <v>4</v>
      </c>
    </row>
    <row r="168" spans="1:4" x14ac:dyDescent="0.45">
      <c r="A168">
        <v>1</v>
      </c>
      <c r="B168">
        <v>4986</v>
      </c>
      <c r="C168" t="s">
        <v>193</v>
      </c>
      <c r="D168">
        <v>4</v>
      </c>
    </row>
    <row r="169" spans="1:4" x14ac:dyDescent="0.45">
      <c r="A169">
        <v>1</v>
      </c>
      <c r="B169">
        <v>4999</v>
      </c>
      <c r="C169" t="s">
        <v>194</v>
      </c>
      <c r="D169">
        <v>4</v>
      </c>
    </row>
    <row r="170" spans="1:4" x14ac:dyDescent="0.45">
      <c r="A170">
        <v>1</v>
      </c>
      <c r="B170">
        <v>5000</v>
      </c>
      <c r="D170">
        <v>4</v>
      </c>
    </row>
    <row r="171" spans="1:4" x14ac:dyDescent="0.45">
      <c r="A171">
        <v>1</v>
      </c>
      <c r="B171">
        <v>5001</v>
      </c>
      <c r="C171" t="s">
        <v>195</v>
      </c>
      <c r="D171">
        <v>5</v>
      </c>
    </row>
    <row r="172" spans="1:4" x14ac:dyDescent="0.45">
      <c r="A172">
        <v>1</v>
      </c>
      <c r="B172">
        <v>5002</v>
      </c>
      <c r="C172" t="s">
        <v>196</v>
      </c>
      <c r="D172">
        <v>5</v>
      </c>
    </row>
    <row r="173" spans="1:4" x14ac:dyDescent="0.45">
      <c r="A173">
        <v>1</v>
      </c>
      <c r="B173">
        <v>5003</v>
      </c>
      <c r="C173" t="s">
        <v>197</v>
      </c>
      <c r="D173">
        <v>5</v>
      </c>
    </row>
    <row r="174" spans="1:4" x14ac:dyDescent="0.45">
      <c r="A174">
        <v>1</v>
      </c>
      <c r="B174">
        <v>5004</v>
      </c>
      <c r="C174" t="s">
        <v>197</v>
      </c>
      <c r="D174">
        <v>5</v>
      </c>
    </row>
    <row r="175" spans="1:4" x14ac:dyDescent="0.45">
      <c r="A175">
        <v>1</v>
      </c>
      <c r="B175">
        <v>5005</v>
      </c>
      <c r="C175" t="s">
        <v>197</v>
      </c>
      <c r="D175">
        <v>5</v>
      </c>
    </row>
    <row r="176" spans="1:4" x14ac:dyDescent="0.45">
      <c r="A176">
        <v>1</v>
      </c>
      <c r="B176">
        <v>5006</v>
      </c>
      <c r="C176" t="s">
        <v>198</v>
      </c>
      <c r="D176">
        <v>5</v>
      </c>
    </row>
    <row r="177" spans="1:4" x14ac:dyDescent="0.45">
      <c r="A177">
        <v>1</v>
      </c>
      <c r="B177">
        <v>5010</v>
      </c>
      <c r="C177" t="s">
        <v>199</v>
      </c>
      <c r="D177">
        <v>5</v>
      </c>
    </row>
    <row r="178" spans="1:4" x14ac:dyDescent="0.45">
      <c r="A178">
        <v>1</v>
      </c>
      <c r="B178">
        <v>5011</v>
      </c>
      <c r="C178" t="s">
        <v>200</v>
      </c>
      <c r="D178">
        <v>5</v>
      </c>
    </row>
    <row r="179" spans="1:4" x14ac:dyDescent="0.45">
      <c r="A179">
        <v>1</v>
      </c>
      <c r="B179">
        <v>5012</v>
      </c>
      <c r="C179" t="s">
        <v>201</v>
      </c>
      <c r="D179">
        <v>5</v>
      </c>
    </row>
    <row r="180" spans="1:4" x14ac:dyDescent="0.45">
      <c r="A180">
        <v>1</v>
      </c>
      <c r="B180">
        <v>5013</v>
      </c>
      <c r="C180" t="s">
        <v>202</v>
      </c>
      <c r="D180">
        <v>5</v>
      </c>
    </row>
    <row r="181" spans="1:4" x14ac:dyDescent="0.45">
      <c r="A181">
        <v>1</v>
      </c>
      <c r="B181">
        <v>5014</v>
      </c>
      <c r="C181" t="s">
        <v>203</v>
      </c>
      <c r="D181">
        <v>5</v>
      </c>
    </row>
    <row r="182" spans="1:4" x14ac:dyDescent="0.45">
      <c r="A182">
        <v>1</v>
      </c>
      <c r="B182">
        <v>5015</v>
      </c>
      <c r="C182" t="s">
        <v>204</v>
      </c>
      <c r="D182">
        <v>5</v>
      </c>
    </row>
    <row r="183" spans="1:4" x14ac:dyDescent="0.45">
      <c r="A183">
        <v>1</v>
      </c>
      <c r="B183">
        <v>5016</v>
      </c>
      <c r="C183" t="s">
        <v>204</v>
      </c>
      <c r="D183">
        <v>5</v>
      </c>
    </row>
    <row r="184" spans="1:4" x14ac:dyDescent="0.45">
      <c r="A184">
        <v>1</v>
      </c>
      <c r="B184">
        <v>5017</v>
      </c>
      <c r="C184" t="s">
        <v>205</v>
      </c>
      <c r="D184">
        <v>5</v>
      </c>
    </row>
    <row r="185" spans="1:4" x14ac:dyDescent="0.45">
      <c r="A185">
        <v>1</v>
      </c>
      <c r="B185">
        <v>5018</v>
      </c>
      <c r="C185" t="s">
        <v>204</v>
      </c>
      <c r="D185">
        <v>5</v>
      </c>
    </row>
    <row r="186" spans="1:4" x14ac:dyDescent="0.45">
      <c r="A186">
        <v>1</v>
      </c>
      <c r="B186">
        <v>5019</v>
      </c>
      <c r="C186" t="s">
        <v>204</v>
      </c>
      <c r="D186">
        <v>5</v>
      </c>
    </row>
    <row r="187" spans="1:4" x14ac:dyDescent="0.45">
      <c r="A187">
        <v>1</v>
      </c>
      <c r="B187">
        <v>5020</v>
      </c>
      <c r="C187" t="s">
        <v>206</v>
      </c>
      <c r="D187">
        <v>5</v>
      </c>
    </row>
    <row r="188" spans="1:4" x14ac:dyDescent="0.45">
      <c r="A188">
        <v>1</v>
      </c>
      <c r="B188">
        <v>5021</v>
      </c>
      <c r="C188" t="s">
        <v>207</v>
      </c>
      <c r="D188">
        <v>5</v>
      </c>
    </row>
    <row r="189" spans="1:4" x14ac:dyDescent="0.45">
      <c r="A189">
        <v>1</v>
      </c>
      <c r="B189">
        <v>5022</v>
      </c>
      <c r="C189" t="s">
        <v>208</v>
      </c>
      <c r="D189">
        <v>5</v>
      </c>
    </row>
    <row r="190" spans="1:4" x14ac:dyDescent="0.45">
      <c r="A190">
        <v>1</v>
      </c>
      <c r="B190">
        <v>5023</v>
      </c>
      <c r="C190" t="s">
        <v>209</v>
      </c>
      <c r="D190">
        <v>5</v>
      </c>
    </row>
    <row r="191" spans="1:4" x14ac:dyDescent="0.45">
      <c r="A191">
        <v>1</v>
      </c>
      <c r="B191">
        <v>5024</v>
      </c>
      <c r="C191" t="s">
        <v>210</v>
      </c>
      <c r="D191">
        <v>5</v>
      </c>
    </row>
    <row r="192" spans="1:4" x14ac:dyDescent="0.45">
      <c r="A192">
        <v>1</v>
      </c>
      <c r="B192">
        <v>5025</v>
      </c>
      <c r="C192" t="s">
        <v>211</v>
      </c>
      <c r="D192">
        <v>5</v>
      </c>
    </row>
    <row r="193" spans="1:4" x14ac:dyDescent="0.45">
      <c r="A193">
        <v>1</v>
      </c>
      <c r="B193">
        <v>5100</v>
      </c>
      <c r="C193" t="s">
        <v>212</v>
      </c>
      <c r="D193">
        <v>5</v>
      </c>
    </row>
    <row r="194" spans="1:4" x14ac:dyDescent="0.45">
      <c r="A194">
        <v>1</v>
      </c>
      <c r="B194">
        <v>5101</v>
      </c>
      <c r="C194" t="s">
        <v>213</v>
      </c>
      <c r="D194">
        <v>5</v>
      </c>
    </row>
    <row r="195" spans="1:4" x14ac:dyDescent="0.45">
      <c r="A195">
        <v>1</v>
      </c>
      <c r="B195">
        <v>5105</v>
      </c>
      <c r="C195" t="s">
        <v>214</v>
      </c>
      <c r="D195">
        <v>5</v>
      </c>
    </row>
    <row r="196" spans="1:4" x14ac:dyDescent="0.45">
      <c r="A196">
        <v>1</v>
      </c>
      <c r="B196">
        <v>5106</v>
      </c>
      <c r="C196" t="s">
        <v>215</v>
      </c>
      <c r="D196">
        <v>5</v>
      </c>
    </row>
    <row r="197" spans="1:4" x14ac:dyDescent="0.45">
      <c r="A197">
        <v>1</v>
      </c>
      <c r="B197">
        <v>5110</v>
      </c>
      <c r="C197" t="s">
        <v>216</v>
      </c>
      <c r="D197">
        <v>5</v>
      </c>
    </row>
    <row r="198" spans="1:4" x14ac:dyDescent="0.45">
      <c r="A198">
        <v>1</v>
      </c>
      <c r="B198">
        <v>5111</v>
      </c>
      <c r="C198" t="s">
        <v>217</v>
      </c>
      <c r="D198">
        <v>5</v>
      </c>
    </row>
    <row r="199" spans="1:4" x14ac:dyDescent="0.45">
      <c r="A199">
        <v>1</v>
      </c>
      <c r="B199">
        <v>5115</v>
      </c>
      <c r="C199" t="s">
        <v>218</v>
      </c>
      <c r="D199">
        <v>5</v>
      </c>
    </row>
    <row r="200" spans="1:4" x14ac:dyDescent="0.45">
      <c r="A200">
        <v>1</v>
      </c>
      <c r="B200">
        <v>5117</v>
      </c>
      <c r="C200" t="s">
        <v>219</v>
      </c>
      <c r="D200">
        <v>5</v>
      </c>
    </row>
    <row r="201" spans="1:4" x14ac:dyDescent="0.45">
      <c r="A201">
        <v>1</v>
      </c>
      <c r="B201">
        <v>5118</v>
      </c>
      <c r="C201" t="s">
        <v>220</v>
      </c>
      <c r="D201">
        <v>5</v>
      </c>
    </row>
    <row r="202" spans="1:4" x14ac:dyDescent="0.45">
      <c r="A202">
        <v>1</v>
      </c>
      <c r="B202">
        <v>5120</v>
      </c>
      <c r="C202" t="s">
        <v>221</v>
      </c>
      <c r="D202">
        <v>5</v>
      </c>
    </row>
    <row r="203" spans="1:4" x14ac:dyDescent="0.45">
      <c r="A203">
        <v>1</v>
      </c>
      <c r="B203">
        <v>5200</v>
      </c>
      <c r="C203" t="s">
        <v>222</v>
      </c>
      <c r="D203">
        <v>5</v>
      </c>
    </row>
    <row r="204" spans="1:4" x14ac:dyDescent="0.45">
      <c r="A204">
        <v>1</v>
      </c>
      <c r="B204">
        <v>5201</v>
      </c>
      <c r="C204" t="s">
        <v>223</v>
      </c>
      <c r="D204">
        <v>5</v>
      </c>
    </row>
    <row r="205" spans="1:4" x14ac:dyDescent="0.45">
      <c r="A205">
        <v>1</v>
      </c>
      <c r="B205">
        <v>5202</v>
      </c>
      <c r="C205" t="s">
        <v>224</v>
      </c>
      <c r="D205">
        <v>5</v>
      </c>
    </row>
    <row r="206" spans="1:4" x14ac:dyDescent="0.45">
      <c r="A206">
        <v>1</v>
      </c>
      <c r="B206">
        <v>5205</v>
      </c>
      <c r="C206" t="s">
        <v>225</v>
      </c>
      <c r="D206">
        <v>5</v>
      </c>
    </row>
    <row r="207" spans="1:4" x14ac:dyDescent="0.45">
      <c r="A207">
        <v>1</v>
      </c>
      <c r="B207">
        <v>5210</v>
      </c>
      <c r="C207" t="s">
        <v>226</v>
      </c>
      <c r="D207">
        <v>5</v>
      </c>
    </row>
    <row r="208" spans="1:4" x14ac:dyDescent="0.45">
      <c r="A208">
        <v>1</v>
      </c>
      <c r="B208">
        <v>5211</v>
      </c>
      <c r="C208" t="s">
        <v>150</v>
      </c>
      <c r="D208">
        <v>5</v>
      </c>
    </row>
    <row r="209" spans="1:4" x14ac:dyDescent="0.45">
      <c r="A209">
        <v>1</v>
      </c>
      <c r="B209">
        <v>5212</v>
      </c>
      <c r="C209" t="s">
        <v>227</v>
      </c>
      <c r="D209">
        <v>5</v>
      </c>
    </row>
    <row r="210" spans="1:4" x14ac:dyDescent="0.45">
      <c r="A210">
        <v>1</v>
      </c>
      <c r="B210">
        <v>5213</v>
      </c>
      <c r="C210" t="s">
        <v>150</v>
      </c>
      <c r="D210">
        <v>5</v>
      </c>
    </row>
    <row r="211" spans="1:4" x14ac:dyDescent="0.45">
      <c r="A211">
        <v>1</v>
      </c>
      <c r="B211">
        <v>5215</v>
      </c>
      <c r="C211" t="s">
        <v>228</v>
      </c>
      <c r="D211">
        <v>5</v>
      </c>
    </row>
    <row r="212" spans="1:4" x14ac:dyDescent="0.45">
      <c r="A212">
        <v>1</v>
      </c>
      <c r="B212">
        <v>5216</v>
      </c>
      <c r="C212" t="s">
        <v>229</v>
      </c>
      <c r="D212">
        <v>5</v>
      </c>
    </row>
    <row r="213" spans="1:4" x14ac:dyDescent="0.45">
      <c r="A213">
        <v>1</v>
      </c>
      <c r="B213">
        <v>5217</v>
      </c>
      <c r="C213" t="s">
        <v>230</v>
      </c>
      <c r="D213">
        <v>5</v>
      </c>
    </row>
    <row r="214" spans="1:4" x14ac:dyDescent="0.45">
      <c r="A214">
        <v>1</v>
      </c>
      <c r="B214">
        <v>5218</v>
      </c>
      <c r="C214" t="s">
        <v>231</v>
      </c>
      <c r="D214">
        <v>5</v>
      </c>
    </row>
    <row r="215" spans="1:4" x14ac:dyDescent="0.45">
      <c r="A215">
        <v>1</v>
      </c>
      <c r="B215">
        <v>5219</v>
      </c>
      <c r="C215" t="s">
        <v>232</v>
      </c>
      <c r="D215">
        <v>5</v>
      </c>
    </row>
    <row r="216" spans="1:4" x14ac:dyDescent="0.45">
      <c r="A216">
        <v>1</v>
      </c>
      <c r="B216">
        <v>5220</v>
      </c>
      <c r="C216" t="s">
        <v>233</v>
      </c>
      <c r="D216">
        <v>5</v>
      </c>
    </row>
    <row r="217" spans="1:4" x14ac:dyDescent="0.45">
      <c r="A217">
        <v>1</v>
      </c>
      <c r="B217">
        <v>5230</v>
      </c>
      <c r="C217" t="s">
        <v>234</v>
      </c>
      <c r="D217">
        <v>5</v>
      </c>
    </row>
    <row r="218" spans="1:4" x14ac:dyDescent="0.45">
      <c r="A218">
        <v>1</v>
      </c>
      <c r="B218">
        <v>5300</v>
      </c>
      <c r="C218" t="s">
        <v>235</v>
      </c>
      <c r="D218">
        <v>5</v>
      </c>
    </row>
    <row r="219" spans="1:4" x14ac:dyDescent="0.45">
      <c r="A219">
        <v>1</v>
      </c>
      <c r="B219">
        <v>5305</v>
      </c>
      <c r="C219" t="s">
        <v>236</v>
      </c>
      <c r="D219">
        <v>5</v>
      </c>
    </row>
    <row r="220" spans="1:4" x14ac:dyDescent="0.45">
      <c r="A220">
        <v>1</v>
      </c>
      <c r="B220">
        <v>5306</v>
      </c>
      <c r="C220" t="s">
        <v>237</v>
      </c>
      <c r="D220">
        <v>5</v>
      </c>
    </row>
    <row r="221" spans="1:4" x14ac:dyDescent="0.45">
      <c r="A221">
        <v>1</v>
      </c>
      <c r="B221">
        <v>5307</v>
      </c>
      <c r="C221" t="s">
        <v>236</v>
      </c>
      <c r="D221">
        <v>5</v>
      </c>
    </row>
    <row r="222" spans="1:4" x14ac:dyDescent="0.45">
      <c r="A222">
        <v>1</v>
      </c>
      <c r="B222">
        <v>5308</v>
      </c>
      <c r="C222" t="s">
        <v>236</v>
      </c>
      <c r="D222">
        <v>5</v>
      </c>
    </row>
    <row r="223" spans="1:4" x14ac:dyDescent="0.45">
      <c r="A223">
        <v>1</v>
      </c>
      <c r="B223">
        <v>5310</v>
      </c>
      <c r="C223" t="s">
        <v>238</v>
      </c>
      <c r="D223">
        <v>5</v>
      </c>
    </row>
    <row r="224" spans="1:4" x14ac:dyDescent="0.45">
      <c r="A224">
        <v>1</v>
      </c>
      <c r="B224">
        <v>5315</v>
      </c>
      <c r="C224" t="s">
        <v>239</v>
      </c>
      <c r="D224">
        <v>5</v>
      </c>
    </row>
    <row r="225" spans="1:4" x14ac:dyDescent="0.45">
      <c r="A225">
        <v>1</v>
      </c>
      <c r="B225">
        <v>5320</v>
      </c>
      <c r="C225" t="s">
        <v>240</v>
      </c>
      <c r="D225">
        <v>5</v>
      </c>
    </row>
    <row r="226" spans="1:4" x14ac:dyDescent="0.45">
      <c r="A226">
        <v>1</v>
      </c>
      <c r="B226">
        <v>5400</v>
      </c>
      <c r="C226" t="s">
        <v>241</v>
      </c>
      <c r="D226">
        <v>5</v>
      </c>
    </row>
    <row r="227" spans="1:4" x14ac:dyDescent="0.45">
      <c r="A227">
        <v>1</v>
      </c>
      <c r="B227">
        <v>5401</v>
      </c>
      <c r="C227" t="s">
        <v>242</v>
      </c>
      <c r="D227">
        <v>5</v>
      </c>
    </row>
    <row r="228" spans="1:4" x14ac:dyDescent="0.45">
      <c r="A228">
        <v>1</v>
      </c>
      <c r="B228">
        <v>5402</v>
      </c>
      <c r="C228" t="s">
        <v>243</v>
      </c>
      <c r="D228">
        <v>5</v>
      </c>
    </row>
    <row r="229" spans="1:4" x14ac:dyDescent="0.45">
      <c r="A229">
        <v>1</v>
      </c>
      <c r="B229">
        <v>5403</v>
      </c>
      <c r="C229" t="s">
        <v>244</v>
      </c>
      <c r="D229">
        <v>5</v>
      </c>
    </row>
    <row r="230" spans="1:4" x14ac:dyDescent="0.45">
      <c r="A230">
        <v>1</v>
      </c>
      <c r="B230">
        <v>5404</v>
      </c>
      <c r="C230" t="s">
        <v>244</v>
      </c>
      <c r="D230">
        <v>5</v>
      </c>
    </row>
    <row r="231" spans="1:4" x14ac:dyDescent="0.45">
      <c r="A231">
        <v>1</v>
      </c>
      <c r="B231">
        <v>5405</v>
      </c>
      <c r="C231" t="s">
        <v>245</v>
      </c>
      <c r="D231">
        <v>5</v>
      </c>
    </row>
    <row r="232" spans="1:4" x14ac:dyDescent="0.45">
      <c r="A232">
        <v>1</v>
      </c>
      <c r="B232">
        <v>5406</v>
      </c>
      <c r="C232" t="s">
        <v>246</v>
      </c>
      <c r="D232">
        <v>5</v>
      </c>
    </row>
    <row r="233" spans="1:4" x14ac:dyDescent="0.45">
      <c r="A233">
        <v>1</v>
      </c>
      <c r="B233">
        <v>5407</v>
      </c>
      <c r="C233" t="s">
        <v>247</v>
      </c>
      <c r="D233">
        <v>5</v>
      </c>
    </row>
    <row r="234" spans="1:4" x14ac:dyDescent="0.45">
      <c r="A234">
        <v>1</v>
      </c>
      <c r="B234">
        <v>5408</v>
      </c>
      <c r="C234" t="s">
        <v>248</v>
      </c>
      <c r="D234">
        <v>5</v>
      </c>
    </row>
    <row r="235" spans="1:4" x14ac:dyDescent="0.45">
      <c r="A235">
        <v>1</v>
      </c>
      <c r="B235">
        <v>5409</v>
      </c>
      <c r="C235" t="s">
        <v>249</v>
      </c>
      <c r="D235">
        <v>5</v>
      </c>
    </row>
    <row r="236" spans="1:4" x14ac:dyDescent="0.45">
      <c r="A236">
        <v>1</v>
      </c>
      <c r="B236">
        <v>5410</v>
      </c>
      <c r="C236" t="s">
        <v>250</v>
      </c>
      <c r="D236">
        <v>5</v>
      </c>
    </row>
    <row r="237" spans="1:4" x14ac:dyDescent="0.45">
      <c r="A237">
        <v>1</v>
      </c>
      <c r="B237">
        <v>5411</v>
      </c>
      <c r="C237" t="s">
        <v>251</v>
      </c>
      <c r="D237">
        <v>5</v>
      </c>
    </row>
    <row r="238" spans="1:4" x14ac:dyDescent="0.45">
      <c r="A238">
        <v>1</v>
      </c>
      <c r="B238">
        <v>5412</v>
      </c>
      <c r="C238" t="s">
        <v>252</v>
      </c>
      <c r="D238">
        <v>5</v>
      </c>
    </row>
    <row r="239" spans="1:4" x14ac:dyDescent="0.45">
      <c r="A239">
        <v>1</v>
      </c>
      <c r="B239">
        <v>5413</v>
      </c>
      <c r="C239" t="s">
        <v>253</v>
      </c>
      <c r="D239">
        <v>5</v>
      </c>
    </row>
    <row r="240" spans="1:4" x14ac:dyDescent="0.45">
      <c r="A240">
        <v>1</v>
      </c>
      <c r="B240">
        <v>5415</v>
      </c>
      <c r="C240" t="s">
        <v>254</v>
      </c>
      <c r="D240">
        <v>5</v>
      </c>
    </row>
    <row r="241" spans="1:4" x14ac:dyDescent="0.45">
      <c r="A241">
        <v>1</v>
      </c>
      <c r="B241">
        <v>5416</v>
      </c>
      <c r="C241" t="s">
        <v>255</v>
      </c>
      <c r="D241">
        <v>5</v>
      </c>
    </row>
    <row r="242" spans="1:4" x14ac:dyDescent="0.45">
      <c r="A242">
        <v>1</v>
      </c>
      <c r="B242">
        <v>5417</v>
      </c>
      <c r="C242" t="s">
        <v>256</v>
      </c>
      <c r="D242">
        <v>5</v>
      </c>
    </row>
    <row r="243" spans="1:4" x14ac:dyDescent="0.45">
      <c r="A243">
        <v>1</v>
      </c>
      <c r="B243">
        <v>5418</v>
      </c>
      <c r="C243" t="s">
        <v>257</v>
      </c>
      <c r="D243">
        <v>5</v>
      </c>
    </row>
    <row r="244" spans="1:4" x14ac:dyDescent="0.45">
      <c r="A244">
        <v>1</v>
      </c>
      <c r="B244">
        <v>5419</v>
      </c>
      <c r="C244" t="s">
        <v>258</v>
      </c>
      <c r="D244">
        <v>5</v>
      </c>
    </row>
    <row r="245" spans="1:4" x14ac:dyDescent="0.45">
      <c r="A245">
        <v>1</v>
      </c>
      <c r="B245">
        <v>5420</v>
      </c>
      <c r="C245" t="s">
        <v>259</v>
      </c>
      <c r="D245">
        <v>5</v>
      </c>
    </row>
    <row r="246" spans="1:4" x14ac:dyDescent="0.45">
      <c r="A246">
        <v>1</v>
      </c>
      <c r="B246">
        <v>5421</v>
      </c>
      <c r="C246" t="s">
        <v>260</v>
      </c>
      <c r="D246">
        <v>5</v>
      </c>
    </row>
    <row r="247" spans="1:4" x14ac:dyDescent="0.45">
      <c r="A247">
        <v>1</v>
      </c>
      <c r="B247">
        <v>5422</v>
      </c>
      <c r="C247" t="s">
        <v>261</v>
      </c>
      <c r="D247">
        <v>5</v>
      </c>
    </row>
    <row r="248" spans="1:4" x14ac:dyDescent="0.45">
      <c r="A248">
        <v>1</v>
      </c>
      <c r="B248">
        <v>5423</v>
      </c>
      <c r="C248" t="s">
        <v>262</v>
      </c>
      <c r="D248">
        <v>5</v>
      </c>
    </row>
    <row r="249" spans="1:4" x14ac:dyDescent="0.45">
      <c r="A249">
        <v>1</v>
      </c>
      <c r="B249">
        <v>5425</v>
      </c>
      <c r="C249" t="s">
        <v>263</v>
      </c>
      <c r="D249">
        <v>5</v>
      </c>
    </row>
    <row r="250" spans="1:4" x14ac:dyDescent="0.45">
      <c r="A250">
        <v>1</v>
      </c>
      <c r="B250">
        <v>5430</v>
      </c>
      <c r="C250" t="s">
        <v>264</v>
      </c>
      <c r="D250">
        <v>5</v>
      </c>
    </row>
    <row r="251" spans="1:4" x14ac:dyDescent="0.45">
      <c r="A251">
        <v>1</v>
      </c>
      <c r="B251">
        <v>5435</v>
      </c>
      <c r="C251" t="s">
        <v>265</v>
      </c>
      <c r="D251">
        <v>5</v>
      </c>
    </row>
    <row r="252" spans="1:4" x14ac:dyDescent="0.45">
      <c r="A252">
        <v>1</v>
      </c>
      <c r="B252">
        <v>5440</v>
      </c>
      <c r="C252" t="s">
        <v>266</v>
      </c>
      <c r="D252">
        <v>5</v>
      </c>
    </row>
    <row r="253" spans="1:4" x14ac:dyDescent="0.45">
      <c r="A253">
        <v>1</v>
      </c>
      <c r="B253">
        <v>5445</v>
      </c>
      <c r="C253" t="s">
        <v>267</v>
      </c>
      <c r="D253">
        <v>5</v>
      </c>
    </row>
    <row r="254" spans="1:4" x14ac:dyDescent="0.45">
      <c r="A254">
        <v>1</v>
      </c>
      <c r="B254">
        <v>5450</v>
      </c>
      <c r="C254" t="s">
        <v>268</v>
      </c>
      <c r="D254">
        <v>5</v>
      </c>
    </row>
    <row r="255" spans="1:4" x14ac:dyDescent="0.45">
      <c r="A255">
        <v>1</v>
      </c>
      <c r="B255">
        <v>5455</v>
      </c>
      <c r="C255" t="s">
        <v>269</v>
      </c>
      <c r="D255">
        <v>5</v>
      </c>
    </row>
    <row r="256" spans="1:4" x14ac:dyDescent="0.45">
      <c r="A256">
        <v>1</v>
      </c>
      <c r="B256">
        <v>5460</v>
      </c>
      <c r="C256" t="s">
        <v>270</v>
      </c>
      <c r="D256">
        <v>5</v>
      </c>
    </row>
    <row r="257" spans="1:4" x14ac:dyDescent="0.45">
      <c r="A257">
        <v>1</v>
      </c>
      <c r="B257">
        <v>5461</v>
      </c>
      <c r="C257" t="s">
        <v>271</v>
      </c>
      <c r="D257">
        <v>5</v>
      </c>
    </row>
    <row r="258" spans="1:4" x14ac:dyDescent="0.45">
      <c r="A258">
        <v>1</v>
      </c>
      <c r="B258">
        <v>5462</v>
      </c>
      <c r="C258" t="s">
        <v>272</v>
      </c>
      <c r="D258">
        <v>5</v>
      </c>
    </row>
    <row r="259" spans="1:4" x14ac:dyDescent="0.45">
      <c r="A259">
        <v>1</v>
      </c>
      <c r="B259">
        <v>5463</v>
      </c>
      <c r="C259" t="s">
        <v>273</v>
      </c>
      <c r="D259">
        <v>5</v>
      </c>
    </row>
    <row r="260" spans="1:4" x14ac:dyDescent="0.45">
      <c r="A260">
        <v>1</v>
      </c>
      <c r="B260">
        <v>5464</v>
      </c>
      <c r="C260" t="s">
        <v>274</v>
      </c>
      <c r="D260">
        <v>5</v>
      </c>
    </row>
    <row r="261" spans="1:4" x14ac:dyDescent="0.45">
      <c r="A261">
        <v>1</v>
      </c>
      <c r="B261">
        <v>5465</v>
      </c>
      <c r="C261" t="s">
        <v>275</v>
      </c>
      <c r="D261">
        <v>5</v>
      </c>
    </row>
    <row r="262" spans="1:4" x14ac:dyDescent="0.45">
      <c r="A262">
        <v>1</v>
      </c>
      <c r="B262">
        <v>5470</v>
      </c>
      <c r="C262" t="s">
        <v>276</v>
      </c>
      <c r="D262">
        <v>5</v>
      </c>
    </row>
    <row r="263" spans="1:4" x14ac:dyDescent="0.45">
      <c r="A263">
        <v>1</v>
      </c>
      <c r="B263">
        <v>5480</v>
      </c>
      <c r="C263" t="s">
        <v>277</v>
      </c>
      <c r="D263">
        <v>5</v>
      </c>
    </row>
    <row r="264" spans="1:4" x14ac:dyDescent="0.45">
      <c r="A264">
        <v>1</v>
      </c>
      <c r="B264">
        <v>5500</v>
      </c>
      <c r="C264" t="s">
        <v>278</v>
      </c>
      <c r="D264">
        <v>5</v>
      </c>
    </row>
    <row r="265" spans="1:4" x14ac:dyDescent="0.45">
      <c r="A265">
        <v>1</v>
      </c>
      <c r="B265">
        <v>5505</v>
      </c>
      <c r="C265" t="s">
        <v>279</v>
      </c>
      <c r="D265">
        <v>5</v>
      </c>
    </row>
    <row r="266" spans="1:4" x14ac:dyDescent="0.45">
      <c r="A266">
        <v>1</v>
      </c>
      <c r="B266">
        <v>5600</v>
      </c>
      <c r="C266" t="s">
        <v>280</v>
      </c>
      <c r="D266">
        <v>5</v>
      </c>
    </row>
    <row r="267" spans="1:4" x14ac:dyDescent="0.45">
      <c r="A267">
        <v>1</v>
      </c>
      <c r="B267">
        <v>5601</v>
      </c>
      <c r="C267" t="s">
        <v>281</v>
      </c>
      <c r="D267">
        <v>5</v>
      </c>
    </row>
    <row r="268" spans="1:4" x14ac:dyDescent="0.45">
      <c r="A268">
        <v>1</v>
      </c>
      <c r="B268">
        <v>5602</v>
      </c>
      <c r="C268" t="s">
        <v>150</v>
      </c>
      <c r="D268">
        <v>5</v>
      </c>
    </row>
    <row r="269" spans="1:4" x14ac:dyDescent="0.45">
      <c r="A269">
        <v>1</v>
      </c>
      <c r="B269">
        <v>5603</v>
      </c>
      <c r="C269" t="s">
        <v>150</v>
      </c>
      <c r="D269">
        <v>5</v>
      </c>
    </row>
    <row r="270" spans="1:4" x14ac:dyDescent="0.45">
      <c r="A270">
        <v>1</v>
      </c>
      <c r="B270">
        <v>5800</v>
      </c>
      <c r="C270" t="s">
        <v>282</v>
      </c>
      <c r="D270">
        <v>5</v>
      </c>
    </row>
    <row r="271" spans="1:4" x14ac:dyDescent="0.45">
      <c r="A271">
        <v>1</v>
      </c>
      <c r="B271">
        <v>5801</v>
      </c>
      <c r="C271" t="s">
        <v>283</v>
      </c>
      <c r="D271">
        <v>5</v>
      </c>
    </row>
    <row r="272" spans="1:4" x14ac:dyDescent="0.45">
      <c r="A272">
        <v>1</v>
      </c>
      <c r="B272">
        <v>5802</v>
      </c>
      <c r="C272" t="s">
        <v>150</v>
      </c>
      <c r="D272">
        <v>5</v>
      </c>
    </row>
    <row r="273" spans="1:4" x14ac:dyDescent="0.45">
      <c r="A273">
        <v>1</v>
      </c>
      <c r="B273">
        <v>5803</v>
      </c>
      <c r="C273" t="s">
        <v>150</v>
      </c>
      <c r="D273">
        <v>5</v>
      </c>
    </row>
    <row r="274" spans="1:4" x14ac:dyDescent="0.45">
      <c r="A274">
        <v>1</v>
      </c>
      <c r="B274">
        <v>5804</v>
      </c>
      <c r="C274" t="s">
        <v>150</v>
      </c>
      <c r="D274">
        <v>5</v>
      </c>
    </row>
    <row r="275" spans="1:4" x14ac:dyDescent="0.45">
      <c r="A275">
        <v>1</v>
      </c>
      <c r="B275">
        <v>5805</v>
      </c>
      <c r="C275" t="s">
        <v>150</v>
      </c>
      <c r="D275">
        <v>5</v>
      </c>
    </row>
    <row r="276" spans="1:4" x14ac:dyDescent="0.45">
      <c r="A276">
        <v>1</v>
      </c>
      <c r="B276">
        <v>5810</v>
      </c>
      <c r="C276" t="s">
        <v>150</v>
      </c>
      <c r="D276">
        <v>5</v>
      </c>
    </row>
    <row r="277" spans="1:4" x14ac:dyDescent="0.45">
      <c r="A277">
        <v>1</v>
      </c>
      <c r="B277">
        <v>5815</v>
      </c>
      <c r="C277" t="s">
        <v>150</v>
      </c>
      <c r="D277">
        <v>5</v>
      </c>
    </row>
    <row r="278" spans="1:4" x14ac:dyDescent="0.45">
      <c r="A278">
        <v>1</v>
      </c>
      <c r="B278">
        <v>5818</v>
      </c>
      <c r="C278" t="s">
        <v>284</v>
      </c>
      <c r="D278">
        <v>5</v>
      </c>
    </row>
    <row r="279" spans="1:4" x14ac:dyDescent="0.45">
      <c r="A279">
        <v>1</v>
      </c>
      <c r="B279">
        <v>5819</v>
      </c>
      <c r="C279" t="s">
        <v>285</v>
      </c>
      <c r="D279">
        <v>5</v>
      </c>
    </row>
    <row r="280" spans="1:4" x14ac:dyDescent="0.45">
      <c r="A280">
        <v>1</v>
      </c>
      <c r="B280">
        <v>5820</v>
      </c>
      <c r="C280" t="s">
        <v>286</v>
      </c>
      <c r="D280">
        <v>5</v>
      </c>
    </row>
    <row r="281" spans="1:4" x14ac:dyDescent="0.45">
      <c r="A281">
        <v>1</v>
      </c>
      <c r="B281">
        <v>5821</v>
      </c>
      <c r="C281" t="s">
        <v>287</v>
      </c>
      <c r="D281">
        <v>5</v>
      </c>
    </row>
    <row r="282" spans="1:4" x14ac:dyDescent="0.45">
      <c r="A282">
        <v>1</v>
      </c>
      <c r="B282">
        <v>5822</v>
      </c>
      <c r="C282" t="s">
        <v>288</v>
      </c>
      <c r="D282">
        <v>5</v>
      </c>
    </row>
    <row r="283" spans="1:4" x14ac:dyDescent="0.45">
      <c r="A283">
        <v>1</v>
      </c>
      <c r="B283">
        <v>5900</v>
      </c>
      <c r="C283" t="s">
        <v>150</v>
      </c>
      <c r="D283">
        <v>5</v>
      </c>
    </row>
    <row r="284" spans="1:4" x14ac:dyDescent="0.45">
      <c r="A284">
        <v>1</v>
      </c>
      <c r="B284">
        <v>5905</v>
      </c>
      <c r="C284" t="s">
        <v>289</v>
      </c>
      <c r="D284">
        <v>5</v>
      </c>
    </row>
    <row r="285" spans="1:4" x14ac:dyDescent="0.45">
      <c r="A285">
        <v>1</v>
      </c>
      <c r="B285">
        <v>5910</v>
      </c>
      <c r="C285" t="s">
        <v>290</v>
      </c>
      <c r="D285">
        <v>5</v>
      </c>
    </row>
    <row r="286" spans="1:4" x14ac:dyDescent="0.45">
      <c r="A286">
        <v>1</v>
      </c>
      <c r="B286">
        <v>5915</v>
      </c>
      <c r="C286" t="s">
        <v>291</v>
      </c>
      <c r="D286">
        <v>5</v>
      </c>
    </row>
    <row r="287" spans="1:4" x14ac:dyDescent="0.45">
      <c r="A287">
        <v>1</v>
      </c>
      <c r="B287">
        <v>5950</v>
      </c>
      <c r="C287" t="s">
        <v>292</v>
      </c>
      <c r="D287">
        <v>5</v>
      </c>
    </row>
    <row r="288" spans="1:4" x14ac:dyDescent="0.45">
      <c r="A288">
        <v>1</v>
      </c>
      <c r="B288">
        <v>5960</v>
      </c>
      <c r="C288" t="s">
        <v>150</v>
      </c>
      <c r="D288">
        <v>5</v>
      </c>
    </row>
    <row r="289" spans="1:4" x14ac:dyDescent="0.45">
      <c r="A289">
        <v>1</v>
      </c>
      <c r="B289">
        <v>5980</v>
      </c>
      <c r="C289" t="s">
        <v>293</v>
      </c>
      <c r="D289">
        <v>5</v>
      </c>
    </row>
    <row r="290" spans="1:4" x14ac:dyDescent="0.45">
      <c r="A290">
        <v>1</v>
      </c>
      <c r="B290">
        <v>6000</v>
      </c>
      <c r="C290" t="s">
        <v>294</v>
      </c>
      <c r="D290">
        <v>5</v>
      </c>
    </row>
    <row r="291" spans="1:4" x14ac:dyDescent="0.45">
      <c r="A291">
        <v>1</v>
      </c>
      <c r="B291">
        <v>6001</v>
      </c>
      <c r="C291" t="s">
        <v>295</v>
      </c>
      <c r="D291">
        <v>5</v>
      </c>
    </row>
    <row r="292" spans="1:4" x14ac:dyDescent="0.45">
      <c r="A292">
        <v>1</v>
      </c>
      <c r="B292">
        <v>6002</v>
      </c>
      <c r="C292" t="s">
        <v>296</v>
      </c>
      <c r="D292">
        <v>5</v>
      </c>
    </row>
    <row r="293" spans="1:4" x14ac:dyDescent="0.45">
      <c r="A293">
        <v>1</v>
      </c>
      <c r="B293">
        <v>6005</v>
      </c>
      <c r="C293" t="s">
        <v>297</v>
      </c>
      <c r="D293">
        <v>5</v>
      </c>
    </row>
    <row r="294" spans="1:4" x14ac:dyDescent="0.45">
      <c r="A294">
        <v>1</v>
      </c>
      <c r="B294">
        <v>6006</v>
      </c>
      <c r="C294" t="s">
        <v>298</v>
      </c>
      <c r="D294">
        <v>5</v>
      </c>
    </row>
    <row r="295" spans="1:4" x14ac:dyDescent="0.45">
      <c r="A295">
        <v>1</v>
      </c>
      <c r="B295">
        <v>6007</v>
      </c>
      <c r="C295" t="s">
        <v>299</v>
      </c>
      <c r="D295">
        <v>5</v>
      </c>
    </row>
    <row r="296" spans="1:4" x14ac:dyDescent="0.45">
      <c r="A296">
        <v>1</v>
      </c>
      <c r="B296">
        <v>6008</v>
      </c>
      <c r="C296" t="s">
        <v>300</v>
      </c>
      <c r="D296">
        <v>5</v>
      </c>
    </row>
    <row r="297" spans="1:4" x14ac:dyDescent="0.45">
      <c r="A297">
        <v>1</v>
      </c>
      <c r="B297">
        <v>6050</v>
      </c>
      <c r="C297" t="s">
        <v>301</v>
      </c>
      <c r="D297">
        <v>5</v>
      </c>
    </row>
    <row r="298" spans="1:4" x14ac:dyDescent="0.45">
      <c r="A298">
        <v>1</v>
      </c>
      <c r="B298">
        <v>6055</v>
      </c>
      <c r="C298" t="s">
        <v>302</v>
      </c>
      <c r="D298">
        <v>5</v>
      </c>
    </row>
    <row r="299" spans="1:4" x14ac:dyDescent="0.45">
      <c r="A299">
        <v>1</v>
      </c>
      <c r="B299">
        <v>6060</v>
      </c>
      <c r="C299" t="s">
        <v>303</v>
      </c>
      <c r="D299">
        <v>5</v>
      </c>
    </row>
    <row r="300" spans="1:4" x14ac:dyDescent="0.45">
      <c r="A300">
        <v>1</v>
      </c>
      <c r="B300">
        <v>6070</v>
      </c>
      <c r="C300" t="s">
        <v>304</v>
      </c>
      <c r="D300">
        <v>5</v>
      </c>
    </row>
    <row r="301" spans="1:4" x14ac:dyDescent="0.45">
      <c r="A301">
        <v>1</v>
      </c>
      <c r="B301">
        <v>6099</v>
      </c>
      <c r="C301" t="s">
        <v>305</v>
      </c>
      <c r="D301">
        <v>5</v>
      </c>
    </row>
    <row r="302" spans="1:4" x14ac:dyDescent="0.45">
      <c r="A302">
        <v>1</v>
      </c>
      <c r="B302">
        <v>6100</v>
      </c>
      <c r="C302" t="s">
        <v>306</v>
      </c>
      <c r="D302">
        <v>5</v>
      </c>
    </row>
    <row r="303" spans="1:4" x14ac:dyDescent="0.45">
      <c r="A303">
        <v>1</v>
      </c>
      <c r="B303">
        <v>6105</v>
      </c>
      <c r="C303" t="s">
        <v>307</v>
      </c>
      <c r="D303">
        <v>5</v>
      </c>
    </row>
    <row r="304" spans="1:4" x14ac:dyDescent="0.45">
      <c r="A304">
        <v>1</v>
      </c>
      <c r="B304">
        <v>6110</v>
      </c>
      <c r="C304" t="s">
        <v>308</v>
      </c>
      <c r="D304">
        <v>5</v>
      </c>
    </row>
    <row r="305" spans="1:4" x14ac:dyDescent="0.45">
      <c r="A305">
        <v>1</v>
      </c>
      <c r="B305">
        <v>6115</v>
      </c>
      <c r="C305" t="s">
        <v>309</v>
      </c>
      <c r="D305">
        <v>5</v>
      </c>
    </row>
    <row r="306" spans="1:4" x14ac:dyDescent="0.45">
      <c r="A306">
        <v>1</v>
      </c>
      <c r="B306">
        <v>6190</v>
      </c>
      <c r="C306" t="s">
        <v>310</v>
      </c>
      <c r="D306">
        <v>5</v>
      </c>
    </row>
    <row r="307" spans="1:4" x14ac:dyDescent="0.45">
      <c r="A307">
        <v>1</v>
      </c>
      <c r="B307">
        <v>6200</v>
      </c>
      <c r="C307" t="s">
        <v>311</v>
      </c>
      <c r="D307">
        <v>5</v>
      </c>
    </row>
    <row r="308" spans="1:4" x14ac:dyDescent="0.45">
      <c r="A308">
        <v>1</v>
      </c>
      <c r="B308">
        <v>6201</v>
      </c>
      <c r="C308" t="s">
        <v>150</v>
      </c>
      <c r="D308">
        <v>5</v>
      </c>
    </row>
    <row r="309" spans="1:4" x14ac:dyDescent="0.45">
      <c r="A309">
        <v>1</v>
      </c>
      <c r="B309">
        <v>6202</v>
      </c>
      <c r="C309" t="s">
        <v>150</v>
      </c>
      <c r="D309">
        <v>5</v>
      </c>
    </row>
    <row r="310" spans="1:4" x14ac:dyDescent="0.45">
      <c r="A310">
        <v>1</v>
      </c>
      <c r="B310">
        <v>6203</v>
      </c>
      <c r="C310" t="s">
        <v>150</v>
      </c>
      <c r="D310">
        <v>5</v>
      </c>
    </row>
    <row r="311" spans="1:4" x14ac:dyDescent="0.45">
      <c r="A311">
        <v>1</v>
      </c>
      <c r="B311">
        <v>6250</v>
      </c>
      <c r="C311" t="s">
        <v>312</v>
      </c>
      <c r="D311">
        <v>5</v>
      </c>
    </row>
    <row r="312" spans="1:4" x14ac:dyDescent="0.45">
      <c r="A312">
        <v>1</v>
      </c>
      <c r="B312">
        <v>6300</v>
      </c>
      <c r="C312" t="s">
        <v>313</v>
      </c>
      <c r="D312">
        <v>5</v>
      </c>
    </row>
    <row r="313" spans="1:4" x14ac:dyDescent="0.45">
      <c r="A313">
        <v>1</v>
      </c>
      <c r="B313">
        <v>6400</v>
      </c>
      <c r="C313" t="s">
        <v>314</v>
      </c>
      <c r="D313">
        <v>5</v>
      </c>
    </row>
    <row r="314" spans="1:4" x14ac:dyDescent="0.45">
      <c r="A314">
        <v>1</v>
      </c>
      <c r="B314">
        <v>6452</v>
      </c>
      <c r="C314" t="s">
        <v>150</v>
      </c>
      <c r="D314">
        <v>1</v>
      </c>
    </row>
    <row r="315" spans="1:4" x14ac:dyDescent="0.45">
      <c r="A315">
        <v>1</v>
      </c>
      <c r="B315">
        <v>6500</v>
      </c>
      <c r="C315" t="s">
        <v>315</v>
      </c>
      <c r="D315">
        <v>5</v>
      </c>
    </row>
    <row r="316" spans="1:4" x14ac:dyDescent="0.45">
      <c r="A316">
        <v>1</v>
      </c>
      <c r="B316">
        <v>6505</v>
      </c>
      <c r="C316" t="s">
        <v>316</v>
      </c>
      <c r="D316">
        <v>5</v>
      </c>
    </row>
    <row r="317" spans="1:4" x14ac:dyDescent="0.45">
      <c r="A317">
        <v>1</v>
      </c>
      <c r="B317">
        <v>6510</v>
      </c>
      <c r="C317" t="s">
        <v>317</v>
      </c>
      <c r="D317">
        <v>5</v>
      </c>
    </row>
    <row r="318" spans="1:4" x14ac:dyDescent="0.45">
      <c r="A318">
        <v>1</v>
      </c>
      <c r="B318">
        <v>6520</v>
      </c>
      <c r="C318" t="s">
        <v>318</v>
      </c>
      <c r="D318">
        <v>5</v>
      </c>
    </row>
    <row r="319" spans="1:4" x14ac:dyDescent="0.45">
      <c r="A319">
        <v>1</v>
      </c>
      <c r="B319">
        <v>6600</v>
      </c>
      <c r="C319" t="s">
        <v>319</v>
      </c>
      <c r="D319">
        <v>5</v>
      </c>
    </row>
    <row r="320" spans="1:4" x14ac:dyDescent="0.45">
      <c r="A320">
        <v>1</v>
      </c>
      <c r="B320">
        <v>6605</v>
      </c>
      <c r="C320" t="s">
        <v>320</v>
      </c>
      <c r="D320">
        <v>5</v>
      </c>
    </row>
    <row r="321" spans="1:4" x14ac:dyDescent="0.45">
      <c r="A321">
        <v>1</v>
      </c>
      <c r="B321">
        <v>6650</v>
      </c>
      <c r="C321" t="s">
        <v>321</v>
      </c>
      <c r="D321">
        <v>5</v>
      </c>
    </row>
    <row r="322" spans="1:4" x14ac:dyDescent="0.45">
      <c r="A322">
        <v>1</v>
      </c>
      <c r="B322">
        <v>6700</v>
      </c>
      <c r="C322" t="s">
        <v>322</v>
      </c>
      <c r="D322">
        <v>5</v>
      </c>
    </row>
    <row r="323" spans="1:4" x14ac:dyDescent="0.45">
      <c r="A323">
        <v>1</v>
      </c>
      <c r="B323">
        <v>6800</v>
      </c>
      <c r="C323" t="s">
        <v>323</v>
      </c>
      <c r="D323">
        <v>5</v>
      </c>
    </row>
    <row r="324" spans="1:4" x14ac:dyDescent="0.45">
      <c r="A324">
        <v>1</v>
      </c>
      <c r="B324">
        <v>6900</v>
      </c>
      <c r="C324" t="s">
        <v>324</v>
      </c>
      <c r="D324">
        <v>5</v>
      </c>
    </row>
    <row r="325" spans="1:4" x14ac:dyDescent="0.45">
      <c r="A325">
        <v>1</v>
      </c>
      <c r="B325">
        <v>6905</v>
      </c>
      <c r="C325" t="s">
        <v>325</v>
      </c>
      <c r="D325">
        <v>5</v>
      </c>
    </row>
    <row r="326" spans="1:4" x14ac:dyDescent="0.45">
      <c r="A326">
        <v>1</v>
      </c>
      <c r="B326">
        <v>6910</v>
      </c>
      <c r="C326" t="s">
        <v>326</v>
      </c>
      <c r="D326">
        <v>5</v>
      </c>
    </row>
    <row r="327" spans="1:4" x14ac:dyDescent="0.45">
      <c r="A327">
        <v>1</v>
      </c>
      <c r="B327">
        <v>6995</v>
      </c>
      <c r="C327" t="s">
        <v>150</v>
      </c>
      <c r="D327">
        <v>5</v>
      </c>
    </row>
    <row r="328" spans="1:4" x14ac:dyDescent="0.45">
      <c r="A328">
        <v>1</v>
      </c>
      <c r="B328">
        <v>6999</v>
      </c>
      <c r="C328" t="s">
        <v>327</v>
      </c>
      <c r="D328">
        <v>5</v>
      </c>
    </row>
    <row r="329" spans="1:4" x14ac:dyDescent="0.45">
      <c r="A329">
        <v>1</v>
      </c>
      <c r="B329">
        <v>7000</v>
      </c>
      <c r="C329" t="s">
        <v>328</v>
      </c>
      <c r="D329">
        <v>5</v>
      </c>
    </row>
    <row r="330" spans="1:4" x14ac:dyDescent="0.45">
      <c r="A330">
        <v>1</v>
      </c>
      <c r="B330">
        <v>7001</v>
      </c>
      <c r="C330" t="s">
        <v>329</v>
      </c>
      <c r="D330">
        <v>5</v>
      </c>
    </row>
    <row r="331" spans="1:4" x14ac:dyDescent="0.45">
      <c r="A331">
        <v>1</v>
      </c>
      <c r="B331">
        <v>7002</v>
      </c>
      <c r="C331" t="s">
        <v>330</v>
      </c>
      <c r="D331">
        <v>5</v>
      </c>
    </row>
    <row r="332" spans="1:4" x14ac:dyDescent="0.45">
      <c r="A332">
        <v>1</v>
      </c>
      <c r="B332">
        <v>7003</v>
      </c>
      <c r="C332" t="s">
        <v>331</v>
      </c>
      <c r="D332">
        <v>5</v>
      </c>
    </row>
    <row r="333" spans="1:4" x14ac:dyDescent="0.45">
      <c r="A333">
        <v>1</v>
      </c>
      <c r="B333">
        <v>7004</v>
      </c>
      <c r="C333" t="s">
        <v>332</v>
      </c>
      <c r="D333">
        <v>5</v>
      </c>
    </row>
    <row r="334" spans="1:4" x14ac:dyDescent="0.45">
      <c r="A334">
        <v>1</v>
      </c>
      <c r="B334">
        <v>7005</v>
      </c>
      <c r="C334" t="s">
        <v>333</v>
      </c>
      <c r="D334">
        <v>5</v>
      </c>
    </row>
    <row r="335" spans="1:4" x14ac:dyDescent="0.45">
      <c r="A335">
        <v>1</v>
      </c>
      <c r="B335">
        <v>7006</v>
      </c>
      <c r="C335" t="s">
        <v>334</v>
      </c>
      <c r="D335">
        <v>5</v>
      </c>
    </row>
    <row r="336" spans="1:4" x14ac:dyDescent="0.45">
      <c r="A336">
        <v>1</v>
      </c>
      <c r="B336">
        <v>7007</v>
      </c>
      <c r="C336" t="s">
        <v>335</v>
      </c>
      <c r="D336">
        <v>5</v>
      </c>
    </row>
    <row r="337" spans="1:4" x14ac:dyDescent="0.45">
      <c r="A337">
        <v>1</v>
      </c>
      <c r="B337">
        <v>7008</v>
      </c>
      <c r="C337" t="s">
        <v>336</v>
      </c>
      <c r="D337">
        <v>5</v>
      </c>
    </row>
    <row r="338" spans="1:4" x14ac:dyDescent="0.45">
      <c r="A338">
        <v>1</v>
      </c>
      <c r="B338">
        <v>7009</v>
      </c>
      <c r="C338" t="s">
        <v>337</v>
      </c>
      <c r="D338">
        <v>5</v>
      </c>
    </row>
    <row r="339" spans="1:4" x14ac:dyDescent="0.45">
      <c r="A339">
        <v>1</v>
      </c>
      <c r="B339">
        <v>7010</v>
      </c>
      <c r="C339" t="s">
        <v>338</v>
      </c>
      <c r="D339">
        <v>5</v>
      </c>
    </row>
    <row r="340" spans="1:4" x14ac:dyDescent="0.45">
      <c r="A340">
        <v>1</v>
      </c>
      <c r="B340">
        <v>7011</v>
      </c>
      <c r="C340" t="s">
        <v>339</v>
      </c>
      <c r="D340">
        <v>5</v>
      </c>
    </row>
    <row r="341" spans="1:4" x14ac:dyDescent="0.45">
      <c r="A341">
        <v>1</v>
      </c>
      <c r="B341">
        <v>7012</v>
      </c>
      <c r="C341" t="s">
        <v>340</v>
      </c>
      <c r="D341">
        <v>5</v>
      </c>
    </row>
    <row r="342" spans="1:4" x14ac:dyDescent="0.45">
      <c r="A342">
        <v>1</v>
      </c>
      <c r="B342">
        <v>7013</v>
      </c>
      <c r="C342" t="s">
        <v>341</v>
      </c>
      <c r="D342">
        <v>5</v>
      </c>
    </row>
    <row r="343" spans="1:4" x14ac:dyDescent="0.45">
      <c r="A343">
        <v>1</v>
      </c>
      <c r="B343">
        <v>7014</v>
      </c>
      <c r="C343" t="s">
        <v>342</v>
      </c>
      <c r="D343">
        <v>5</v>
      </c>
    </row>
    <row r="344" spans="1:4" x14ac:dyDescent="0.45">
      <c r="A344">
        <v>1</v>
      </c>
      <c r="B344">
        <v>7015</v>
      </c>
      <c r="C344" t="s">
        <v>343</v>
      </c>
      <c r="D344">
        <v>5</v>
      </c>
    </row>
    <row r="345" spans="1:4" x14ac:dyDescent="0.45">
      <c r="A345">
        <v>1</v>
      </c>
      <c r="B345">
        <v>7016</v>
      </c>
      <c r="C345" t="s">
        <v>344</v>
      </c>
      <c r="D345">
        <v>5</v>
      </c>
    </row>
    <row r="346" spans="1:4" x14ac:dyDescent="0.45">
      <c r="A346">
        <v>1</v>
      </c>
      <c r="B346">
        <v>7017</v>
      </c>
      <c r="C346" t="s">
        <v>345</v>
      </c>
      <c r="D346">
        <v>5</v>
      </c>
    </row>
    <row r="347" spans="1:4" x14ac:dyDescent="0.45">
      <c r="A347">
        <v>1</v>
      </c>
      <c r="B347">
        <v>7018</v>
      </c>
      <c r="C347" t="s">
        <v>346</v>
      </c>
      <c r="D347">
        <v>5</v>
      </c>
    </row>
    <row r="348" spans="1:4" x14ac:dyDescent="0.45">
      <c r="A348">
        <v>1</v>
      </c>
      <c r="B348">
        <v>7019</v>
      </c>
      <c r="C348" t="s">
        <v>347</v>
      </c>
      <c r="D348">
        <v>5</v>
      </c>
    </row>
    <row r="349" spans="1:4" x14ac:dyDescent="0.45">
      <c r="A349">
        <v>1</v>
      </c>
      <c r="B349">
        <v>7020</v>
      </c>
      <c r="C349" t="s">
        <v>348</v>
      </c>
      <c r="D349">
        <v>5</v>
      </c>
    </row>
    <row r="350" spans="1:4" x14ac:dyDescent="0.45">
      <c r="A350">
        <v>1</v>
      </c>
      <c r="B350">
        <v>7021</v>
      </c>
      <c r="C350" t="s">
        <v>349</v>
      </c>
      <c r="D350">
        <v>5</v>
      </c>
    </row>
    <row r="351" spans="1:4" x14ac:dyDescent="0.45">
      <c r="A351">
        <v>1</v>
      </c>
      <c r="B351">
        <v>7022</v>
      </c>
      <c r="C351" t="s">
        <v>350</v>
      </c>
      <c r="D351">
        <v>5</v>
      </c>
    </row>
    <row r="352" spans="1:4" x14ac:dyDescent="0.45">
      <c r="A352">
        <v>1</v>
      </c>
      <c r="B352">
        <v>7023</v>
      </c>
      <c r="C352" t="s">
        <v>351</v>
      </c>
      <c r="D352">
        <v>5</v>
      </c>
    </row>
    <row r="353" spans="1:4" x14ac:dyDescent="0.45">
      <c r="A353">
        <v>1</v>
      </c>
      <c r="B353">
        <v>7024</v>
      </c>
      <c r="C353" t="s">
        <v>352</v>
      </c>
      <c r="D353">
        <v>5</v>
      </c>
    </row>
    <row r="354" spans="1:4" x14ac:dyDescent="0.45">
      <c r="A354">
        <v>1</v>
      </c>
      <c r="B354">
        <v>7025</v>
      </c>
      <c r="C354" t="s">
        <v>353</v>
      </c>
      <c r="D354">
        <v>5</v>
      </c>
    </row>
    <row r="355" spans="1:4" x14ac:dyDescent="0.45">
      <c r="A355">
        <v>1</v>
      </c>
      <c r="B355">
        <v>7026</v>
      </c>
      <c r="C355" t="s">
        <v>354</v>
      </c>
      <c r="D355">
        <v>5</v>
      </c>
    </row>
    <row r="356" spans="1:4" x14ac:dyDescent="0.45">
      <c r="A356">
        <v>1</v>
      </c>
      <c r="B356">
        <v>7027</v>
      </c>
      <c r="C356" t="s">
        <v>355</v>
      </c>
      <c r="D356">
        <v>5</v>
      </c>
    </row>
    <row r="357" spans="1:4" x14ac:dyDescent="0.45">
      <c r="A357">
        <v>1</v>
      </c>
      <c r="B357">
        <v>7028</v>
      </c>
      <c r="C357" t="s">
        <v>356</v>
      </c>
      <c r="D357">
        <v>5</v>
      </c>
    </row>
    <row r="358" spans="1:4" x14ac:dyDescent="0.45">
      <c r="A358">
        <v>1</v>
      </c>
      <c r="B358">
        <v>7029</v>
      </c>
      <c r="C358" t="s">
        <v>357</v>
      </c>
      <c r="D358">
        <v>5</v>
      </c>
    </row>
    <row r="359" spans="1:4" x14ac:dyDescent="0.45">
      <c r="A359">
        <v>1</v>
      </c>
      <c r="B359">
        <v>7030</v>
      </c>
      <c r="C359" t="s">
        <v>358</v>
      </c>
      <c r="D359">
        <v>5</v>
      </c>
    </row>
    <row r="360" spans="1:4" x14ac:dyDescent="0.45">
      <c r="A360">
        <v>1</v>
      </c>
      <c r="B360">
        <v>7031</v>
      </c>
      <c r="C360" t="s">
        <v>359</v>
      </c>
      <c r="D360">
        <v>5</v>
      </c>
    </row>
    <row r="361" spans="1:4" x14ac:dyDescent="0.45">
      <c r="A361">
        <v>1</v>
      </c>
      <c r="B361">
        <v>7032</v>
      </c>
      <c r="C361" t="s">
        <v>360</v>
      </c>
      <c r="D361">
        <v>5</v>
      </c>
    </row>
    <row r="362" spans="1:4" x14ac:dyDescent="0.45">
      <c r="A362">
        <v>1</v>
      </c>
      <c r="B362">
        <v>7033</v>
      </c>
      <c r="C362" t="s">
        <v>361</v>
      </c>
      <c r="D362">
        <v>5</v>
      </c>
    </row>
    <row r="363" spans="1:4" x14ac:dyDescent="0.45">
      <c r="A363">
        <v>1</v>
      </c>
      <c r="B363">
        <v>7034</v>
      </c>
      <c r="C363" t="s">
        <v>362</v>
      </c>
      <c r="D363">
        <v>5</v>
      </c>
    </row>
    <row r="364" spans="1:4" x14ac:dyDescent="0.45">
      <c r="A364">
        <v>1</v>
      </c>
      <c r="B364">
        <v>7035</v>
      </c>
      <c r="C364" t="s">
        <v>363</v>
      </c>
      <c r="D364">
        <v>5</v>
      </c>
    </row>
    <row r="365" spans="1:4" x14ac:dyDescent="0.45">
      <c r="A365">
        <v>1</v>
      </c>
      <c r="B365">
        <v>7036</v>
      </c>
      <c r="C365" t="s">
        <v>364</v>
      </c>
      <c r="D365">
        <v>5</v>
      </c>
    </row>
    <row r="366" spans="1:4" x14ac:dyDescent="0.45">
      <c r="A366">
        <v>1</v>
      </c>
      <c r="B366">
        <v>7037</v>
      </c>
      <c r="C366" t="s">
        <v>365</v>
      </c>
      <c r="D366">
        <v>5</v>
      </c>
    </row>
    <row r="367" spans="1:4" x14ac:dyDescent="0.45">
      <c r="A367">
        <v>1</v>
      </c>
      <c r="B367">
        <v>7038</v>
      </c>
      <c r="C367" t="s">
        <v>366</v>
      </c>
      <c r="D367">
        <v>5</v>
      </c>
    </row>
    <row r="368" spans="1:4" x14ac:dyDescent="0.45">
      <c r="A368">
        <v>1</v>
      </c>
      <c r="B368">
        <v>7039</v>
      </c>
      <c r="C368" t="s">
        <v>367</v>
      </c>
      <c r="D368">
        <v>5</v>
      </c>
    </row>
    <row r="369" spans="1:4" x14ac:dyDescent="0.45">
      <c r="A369">
        <v>1</v>
      </c>
      <c r="B369">
        <v>7040</v>
      </c>
      <c r="C369" t="s">
        <v>368</v>
      </c>
      <c r="D369">
        <v>5</v>
      </c>
    </row>
    <row r="370" spans="1:4" x14ac:dyDescent="0.45">
      <c r="A370">
        <v>1</v>
      </c>
      <c r="B370">
        <v>7041</v>
      </c>
      <c r="C370" t="s">
        <v>369</v>
      </c>
      <c r="D370">
        <v>5</v>
      </c>
    </row>
    <row r="371" spans="1:4" x14ac:dyDescent="0.45">
      <c r="A371">
        <v>1</v>
      </c>
      <c r="B371">
        <v>7042</v>
      </c>
      <c r="C371" t="s">
        <v>370</v>
      </c>
      <c r="D371">
        <v>5</v>
      </c>
    </row>
    <row r="372" spans="1:4" x14ac:dyDescent="0.45">
      <c r="A372">
        <v>1</v>
      </c>
      <c r="B372">
        <v>7043</v>
      </c>
      <c r="C372" t="s">
        <v>371</v>
      </c>
      <c r="D372">
        <v>5</v>
      </c>
    </row>
    <row r="373" spans="1:4" x14ac:dyDescent="0.45">
      <c r="A373">
        <v>1</v>
      </c>
      <c r="B373">
        <v>7044</v>
      </c>
      <c r="C373" t="s">
        <v>372</v>
      </c>
      <c r="D373">
        <v>5</v>
      </c>
    </row>
    <row r="374" spans="1:4" x14ac:dyDescent="0.45">
      <c r="A374">
        <v>1</v>
      </c>
      <c r="B374">
        <v>7045</v>
      </c>
      <c r="C374" t="s">
        <v>373</v>
      </c>
      <c r="D374">
        <v>5</v>
      </c>
    </row>
    <row r="375" spans="1:4" x14ac:dyDescent="0.45">
      <c r="A375">
        <v>1</v>
      </c>
      <c r="B375">
        <v>7046</v>
      </c>
      <c r="C375" t="s">
        <v>374</v>
      </c>
      <c r="D375">
        <v>5</v>
      </c>
    </row>
    <row r="376" spans="1:4" x14ac:dyDescent="0.45">
      <c r="A376">
        <v>1</v>
      </c>
      <c r="B376">
        <v>7047</v>
      </c>
      <c r="C376" t="s">
        <v>375</v>
      </c>
      <c r="D376">
        <v>5</v>
      </c>
    </row>
    <row r="377" spans="1:4" x14ac:dyDescent="0.45">
      <c r="A377">
        <v>1</v>
      </c>
      <c r="B377">
        <v>7048</v>
      </c>
      <c r="C377" t="s">
        <v>376</v>
      </c>
      <c r="D377">
        <v>5</v>
      </c>
    </row>
    <row r="378" spans="1:4" x14ac:dyDescent="0.45">
      <c r="A378">
        <v>1</v>
      </c>
      <c r="B378">
        <v>7049</v>
      </c>
      <c r="C378" t="s">
        <v>377</v>
      </c>
      <c r="D378">
        <v>5</v>
      </c>
    </row>
    <row r="379" spans="1:4" x14ac:dyDescent="0.45">
      <c r="A379">
        <v>1</v>
      </c>
      <c r="B379">
        <v>7050</v>
      </c>
      <c r="C379" t="s">
        <v>378</v>
      </c>
      <c r="D379">
        <v>5</v>
      </c>
    </row>
    <row r="380" spans="1:4" x14ac:dyDescent="0.45">
      <c r="A380">
        <v>1</v>
      </c>
      <c r="B380">
        <v>7051</v>
      </c>
      <c r="C380" t="s">
        <v>379</v>
      </c>
      <c r="D380">
        <v>5</v>
      </c>
    </row>
    <row r="381" spans="1:4" x14ac:dyDescent="0.45">
      <c r="A381">
        <v>1</v>
      </c>
      <c r="B381">
        <v>7052</v>
      </c>
      <c r="C381" t="s">
        <v>380</v>
      </c>
      <c r="D381">
        <v>5</v>
      </c>
    </row>
    <row r="382" spans="1:4" x14ac:dyDescent="0.45">
      <c r="A382">
        <v>1</v>
      </c>
      <c r="B382">
        <v>7053</v>
      </c>
      <c r="C382" t="s">
        <v>381</v>
      </c>
      <c r="D382">
        <v>5</v>
      </c>
    </row>
    <row r="383" spans="1:4" x14ac:dyDescent="0.45">
      <c r="A383">
        <v>1</v>
      </c>
      <c r="B383">
        <v>7054</v>
      </c>
      <c r="C383" t="s">
        <v>382</v>
      </c>
      <c r="D383">
        <v>5</v>
      </c>
    </row>
    <row r="384" spans="1:4" x14ac:dyDescent="0.45">
      <c r="A384">
        <v>1</v>
      </c>
      <c r="B384">
        <v>7055</v>
      </c>
      <c r="C384" t="s">
        <v>383</v>
      </c>
      <c r="D384">
        <v>5</v>
      </c>
    </row>
    <row r="385" spans="1:4" x14ac:dyDescent="0.45">
      <c r="A385">
        <v>1</v>
      </c>
      <c r="B385">
        <v>7056</v>
      </c>
      <c r="C385" t="s">
        <v>384</v>
      </c>
      <c r="D385">
        <v>5</v>
      </c>
    </row>
    <row r="386" spans="1:4" x14ac:dyDescent="0.45">
      <c r="A386">
        <v>1</v>
      </c>
      <c r="B386">
        <v>7057</v>
      </c>
      <c r="C386" t="s">
        <v>385</v>
      </c>
      <c r="D386">
        <v>5</v>
      </c>
    </row>
    <row r="387" spans="1:4" x14ac:dyDescent="0.45">
      <c r="A387">
        <v>1</v>
      </c>
      <c r="B387">
        <v>7058</v>
      </c>
      <c r="C387" t="s">
        <v>386</v>
      </c>
      <c r="D387">
        <v>5</v>
      </c>
    </row>
    <row r="388" spans="1:4" x14ac:dyDescent="0.45">
      <c r="A388">
        <v>1</v>
      </c>
      <c r="B388">
        <v>7059</v>
      </c>
      <c r="C388" t="s">
        <v>387</v>
      </c>
      <c r="D388">
        <v>5</v>
      </c>
    </row>
    <row r="389" spans="1:4" x14ac:dyDescent="0.45">
      <c r="A389">
        <v>1</v>
      </c>
      <c r="B389">
        <v>7060</v>
      </c>
      <c r="C389" t="s">
        <v>388</v>
      </c>
      <c r="D389">
        <v>5</v>
      </c>
    </row>
    <row r="390" spans="1:4" x14ac:dyDescent="0.45">
      <c r="A390">
        <v>1</v>
      </c>
      <c r="B390">
        <v>7061</v>
      </c>
      <c r="C390" t="s">
        <v>389</v>
      </c>
      <c r="D390">
        <v>5</v>
      </c>
    </row>
    <row r="391" spans="1:4" x14ac:dyDescent="0.45">
      <c r="A391">
        <v>1</v>
      </c>
      <c r="B391">
        <v>7062</v>
      </c>
      <c r="C391" t="s">
        <v>390</v>
      </c>
      <c r="D391">
        <v>5</v>
      </c>
    </row>
    <row r="392" spans="1:4" x14ac:dyDescent="0.45">
      <c r="A392">
        <v>1</v>
      </c>
      <c r="B392">
        <v>7063</v>
      </c>
      <c r="C392" t="s">
        <v>391</v>
      </c>
      <c r="D392">
        <v>5</v>
      </c>
    </row>
    <row r="393" spans="1:4" x14ac:dyDescent="0.45">
      <c r="A393">
        <v>1</v>
      </c>
      <c r="B393">
        <v>7064</v>
      </c>
      <c r="C393" t="s">
        <v>392</v>
      </c>
      <c r="D393">
        <v>5</v>
      </c>
    </row>
    <row r="394" spans="1:4" x14ac:dyDescent="0.45">
      <c r="A394">
        <v>1</v>
      </c>
      <c r="B394">
        <v>7065</v>
      </c>
      <c r="C394" t="s">
        <v>393</v>
      </c>
      <c r="D394">
        <v>5</v>
      </c>
    </row>
    <row r="395" spans="1:4" x14ac:dyDescent="0.45">
      <c r="A395">
        <v>1</v>
      </c>
      <c r="B395">
        <v>7066</v>
      </c>
      <c r="C395" t="s">
        <v>394</v>
      </c>
      <c r="D395">
        <v>5</v>
      </c>
    </row>
    <row r="396" spans="1:4" x14ac:dyDescent="0.45">
      <c r="A396">
        <v>1</v>
      </c>
      <c r="B396">
        <v>7067</v>
      </c>
      <c r="C396" t="s">
        <v>395</v>
      </c>
      <c r="D396">
        <v>5</v>
      </c>
    </row>
    <row r="397" spans="1:4" x14ac:dyDescent="0.45">
      <c r="A397">
        <v>1</v>
      </c>
      <c r="B397">
        <v>7068</v>
      </c>
      <c r="C397" t="s">
        <v>396</v>
      </c>
      <c r="D397">
        <v>5</v>
      </c>
    </row>
    <row r="398" spans="1:4" x14ac:dyDescent="0.45">
      <c r="A398">
        <v>1</v>
      </c>
      <c r="B398">
        <v>7069</v>
      </c>
      <c r="C398" t="s">
        <v>397</v>
      </c>
      <c r="D398">
        <v>5</v>
      </c>
    </row>
    <row r="399" spans="1:4" x14ac:dyDescent="0.45">
      <c r="A399">
        <v>1</v>
      </c>
      <c r="B399">
        <v>7070</v>
      </c>
      <c r="C399" t="s">
        <v>398</v>
      </c>
      <c r="D399">
        <v>5</v>
      </c>
    </row>
    <row r="400" spans="1:4" x14ac:dyDescent="0.45">
      <c r="A400">
        <v>1</v>
      </c>
      <c r="B400">
        <v>7071</v>
      </c>
      <c r="C400" t="s">
        <v>399</v>
      </c>
      <c r="D400">
        <v>5</v>
      </c>
    </row>
    <row r="401" spans="1:4" x14ac:dyDescent="0.45">
      <c r="A401">
        <v>1</v>
      </c>
      <c r="B401">
        <v>7072</v>
      </c>
      <c r="C401" t="s">
        <v>400</v>
      </c>
      <c r="D401">
        <v>5</v>
      </c>
    </row>
    <row r="402" spans="1:4" x14ac:dyDescent="0.45">
      <c r="A402">
        <v>1</v>
      </c>
      <c r="B402">
        <v>7073</v>
      </c>
      <c r="C402" t="s">
        <v>401</v>
      </c>
      <c r="D402">
        <v>5</v>
      </c>
    </row>
    <row r="403" spans="1:4" x14ac:dyDescent="0.45">
      <c r="A403">
        <v>1</v>
      </c>
      <c r="B403">
        <v>7074</v>
      </c>
      <c r="C403" t="s">
        <v>402</v>
      </c>
      <c r="D403">
        <v>5</v>
      </c>
    </row>
    <row r="404" spans="1:4" x14ac:dyDescent="0.45">
      <c r="A404">
        <v>1</v>
      </c>
      <c r="B404">
        <v>7075</v>
      </c>
      <c r="C404" t="s">
        <v>403</v>
      </c>
      <c r="D404">
        <v>5</v>
      </c>
    </row>
    <row r="405" spans="1:4" x14ac:dyDescent="0.45">
      <c r="A405">
        <v>1</v>
      </c>
      <c r="B405">
        <v>7076</v>
      </c>
      <c r="C405" t="s">
        <v>404</v>
      </c>
      <c r="D405">
        <v>5</v>
      </c>
    </row>
    <row r="406" spans="1:4" x14ac:dyDescent="0.45">
      <c r="A406">
        <v>1</v>
      </c>
      <c r="B406">
        <v>7077</v>
      </c>
      <c r="C406" t="s">
        <v>405</v>
      </c>
      <c r="D406">
        <v>5</v>
      </c>
    </row>
    <row r="407" spans="1:4" x14ac:dyDescent="0.45">
      <c r="A407">
        <v>1</v>
      </c>
      <c r="B407">
        <v>7078</v>
      </c>
      <c r="C407" t="s">
        <v>406</v>
      </c>
      <c r="D407">
        <v>5</v>
      </c>
    </row>
    <row r="408" spans="1:4" x14ac:dyDescent="0.45">
      <c r="A408">
        <v>1</v>
      </c>
      <c r="B408">
        <v>7079</v>
      </c>
      <c r="C408" t="s">
        <v>407</v>
      </c>
      <c r="D408">
        <v>5</v>
      </c>
    </row>
    <row r="409" spans="1:4" x14ac:dyDescent="0.45">
      <c r="A409">
        <v>1</v>
      </c>
      <c r="B409">
        <v>7080</v>
      </c>
      <c r="C409" t="s">
        <v>408</v>
      </c>
      <c r="D409">
        <v>5</v>
      </c>
    </row>
    <row r="410" spans="1:4" x14ac:dyDescent="0.45">
      <c r="A410">
        <v>1</v>
      </c>
      <c r="B410">
        <v>7081</v>
      </c>
      <c r="C410" t="s">
        <v>409</v>
      </c>
      <c r="D410">
        <v>5</v>
      </c>
    </row>
    <row r="411" spans="1:4" x14ac:dyDescent="0.45">
      <c r="A411">
        <v>1</v>
      </c>
      <c r="B411">
        <v>7082</v>
      </c>
      <c r="C411" t="s">
        <v>410</v>
      </c>
      <c r="D411">
        <v>5</v>
      </c>
    </row>
    <row r="412" spans="1:4" x14ac:dyDescent="0.45">
      <c r="A412">
        <v>1</v>
      </c>
      <c r="B412">
        <v>7083</v>
      </c>
      <c r="C412" t="s">
        <v>411</v>
      </c>
      <c r="D412">
        <v>5</v>
      </c>
    </row>
    <row r="413" spans="1:4" x14ac:dyDescent="0.45">
      <c r="A413">
        <v>1</v>
      </c>
      <c r="B413">
        <v>7084</v>
      </c>
      <c r="C413" t="s">
        <v>412</v>
      </c>
      <c r="D413">
        <v>5</v>
      </c>
    </row>
    <row r="414" spans="1:4" x14ac:dyDescent="0.45">
      <c r="A414">
        <v>1</v>
      </c>
      <c r="B414">
        <v>7085</v>
      </c>
      <c r="C414" t="s">
        <v>413</v>
      </c>
      <c r="D414">
        <v>5</v>
      </c>
    </row>
    <row r="415" spans="1:4" x14ac:dyDescent="0.45">
      <c r="A415">
        <v>1</v>
      </c>
      <c r="B415">
        <v>7087</v>
      </c>
      <c r="C415" t="s">
        <v>414</v>
      </c>
      <c r="D415">
        <v>5</v>
      </c>
    </row>
    <row r="416" spans="1:4" x14ac:dyDescent="0.45">
      <c r="A416">
        <v>1</v>
      </c>
      <c r="B416">
        <v>7088</v>
      </c>
      <c r="C416" t="s">
        <v>415</v>
      </c>
      <c r="D416">
        <v>5</v>
      </c>
    </row>
    <row r="417" spans="1:4" x14ac:dyDescent="0.45">
      <c r="A417">
        <v>1</v>
      </c>
      <c r="B417">
        <v>7089</v>
      </c>
      <c r="C417" t="s">
        <v>416</v>
      </c>
      <c r="D417">
        <v>5</v>
      </c>
    </row>
    <row r="418" spans="1:4" x14ac:dyDescent="0.45">
      <c r="A418">
        <v>1</v>
      </c>
      <c r="B418">
        <v>7090</v>
      </c>
      <c r="C418" t="s">
        <v>417</v>
      </c>
      <c r="D418">
        <v>5</v>
      </c>
    </row>
    <row r="419" spans="1:4" x14ac:dyDescent="0.45">
      <c r="A419">
        <v>1</v>
      </c>
      <c r="B419">
        <v>7091</v>
      </c>
      <c r="C419" t="s">
        <v>418</v>
      </c>
      <c r="D419">
        <v>5</v>
      </c>
    </row>
    <row r="420" spans="1:4" x14ac:dyDescent="0.45">
      <c r="A420">
        <v>1</v>
      </c>
      <c r="B420">
        <v>7092</v>
      </c>
      <c r="C420" t="s">
        <v>419</v>
      </c>
      <c r="D420">
        <v>5</v>
      </c>
    </row>
    <row r="421" spans="1:4" x14ac:dyDescent="0.45">
      <c r="A421">
        <v>1</v>
      </c>
      <c r="B421">
        <v>7093</v>
      </c>
      <c r="C421" t="s">
        <v>420</v>
      </c>
      <c r="D421">
        <v>5</v>
      </c>
    </row>
    <row r="422" spans="1:4" x14ac:dyDescent="0.45">
      <c r="A422">
        <v>1</v>
      </c>
      <c r="B422">
        <v>7094</v>
      </c>
      <c r="C422" t="s">
        <v>421</v>
      </c>
      <c r="D422">
        <v>5</v>
      </c>
    </row>
    <row r="423" spans="1:4" x14ac:dyDescent="0.45">
      <c r="A423">
        <v>1</v>
      </c>
      <c r="B423">
        <v>7095</v>
      </c>
      <c r="C423" t="s">
        <v>422</v>
      </c>
      <c r="D423">
        <v>5</v>
      </c>
    </row>
    <row r="424" spans="1:4" x14ac:dyDescent="0.45">
      <c r="A424">
        <v>1</v>
      </c>
      <c r="B424">
        <v>7096</v>
      </c>
      <c r="C424" t="s">
        <v>423</v>
      </c>
      <c r="D424">
        <v>5</v>
      </c>
    </row>
    <row r="425" spans="1:4" x14ac:dyDescent="0.45">
      <c r="A425">
        <v>1</v>
      </c>
      <c r="B425">
        <v>7097</v>
      </c>
      <c r="C425" t="s">
        <v>424</v>
      </c>
      <c r="D425">
        <v>5</v>
      </c>
    </row>
    <row r="426" spans="1:4" x14ac:dyDescent="0.45">
      <c r="A426">
        <v>1</v>
      </c>
      <c r="B426">
        <v>7098</v>
      </c>
      <c r="C426" t="s">
        <v>425</v>
      </c>
      <c r="D426">
        <v>5</v>
      </c>
    </row>
    <row r="427" spans="1:4" x14ac:dyDescent="0.45">
      <c r="A427">
        <v>1</v>
      </c>
      <c r="B427">
        <v>7099</v>
      </c>
      <c r="C427" t="s">
        <v>426</v>
      </c>
      <c r="D427">
        <v>5</v>
      </c>
    </row>
    <row r="428" spans="1:4" x14ac:dyDescent="0.45">
      <c r="A428">
        <v>1</v>
      </c>
      <c r="B428">
        <v>7100</v>
      </c>
      <c r="C428" t="s">
        <v>427</v>
      </c>
      <c r="D428">
        <v>5</v>
      </c>
    </row>
    <row r="429" spans="1:4" x14ac:dyDescent="0.45">
      <c r="A429">
        <v>1</v>
      </c>
      <c r="B429">
        <v>7101</v>
      </c>
      <c r="C429" t="s">
        <v>428</v>
      </c>
      <c r="D429">
        <v>5</v>
      </c>
    </row>
    <row r="430" spans="1:4" x14ac:dyDescent="0.45">
      <c r="A430">
        <v>1</v>
      </c>
      <c r="B430">
        <v>7102</v>
      </c>
      <c r="C430" t="s">
        <v>429</v>
      </c>
      <c r="D430">
        <v>5</v>
      </c>
    </row>
    <row r="431" spans="1:4" x14ac:dyDescent="0.45">
      <c r="A431">
        <v>1</v>
      </c>
      <c r="B431">
        <v>7103</v>
      </c>
      <c r="C431" t="s">
        <v>430</v>
      </c>
      <c r="D431">
        <v>5</v>
      </c>
    </row>
    <row r="432" spans="1:4" x14ac:dyDescent="0.45">
      <c r="A432">
        <v>1</v>
      </c>
      <c r="B432">
        <v>7104</v>
      </c>
      <c r="C432" t="s">
        <v>431</v>
      </c>
      <c r="D432">
        <v>5</v>
      </c>
    </row>
    <row r="433" spans="1:4" x14ac:dyDescent="0.45">
      <c r="A433">
        <v>1</v>
      </c>
      <c r="B433">
        <v>7105</v>
      </c>
      <c r="C433" t="s">
        <v>432</v>
      </c>
      <c r="D433">
        <v>5</v>
      </c>
    </row>
    <row r="434" spans="1:4" x14ac:dyDescent="0.45">
      <c r="A434">
        <v>1</v>
      </c>
      <c r="B434">
        <v>7106</v>
      </c>
      <c r="C434" t="s">
        <v>433</v>
      </c>
      <c r="D434">
        <v>5</v>
      </c>
    </row>
    <row r="435" spans="1:4" x14ac:dyDescent="0.45">
      <c r="A435">
        <v>1</v>
      </c>
      <c r="B435">
        <v>7107</v>
      </c>
      <c r="C435" t="s">
        <v>434</v>
      </c>
      <c r="D435">
        <v>5</v>
      </c>
    </row>
    <row r="436" spans="1:4" x14ac:dyDescent="0.45">
      <c r="A436">
        <v>1</v>
      </c>
      <c r="B436">
        <v>7108</v>
      </c>
      <c r="C436" t="s">
        <v>435</v>
      </c>
      <c r="D436">
        <v>5</v>
      </c>
    </row>
    <row r="437" spans="1:4" x14ac:dyDescent="0.45">
      <c r="A437">
        <v>1</v>
      </c>
      <c r="B437">
        <v>7109</v>
      </c>
      <c r="C437" t="s">
        <v>436</v>
      </c>
      <c r="D437">
        <v>5</v>
      </c>
    </row>
    <row r="438" spans="1:4" x14ac:dyDescent="0.45">
      <c r="A438">
        <v>1</v>
      </c>
      <c r="B438">
        <v>7110</v>
      </c>
      <c r="C438" t="s">
        <v>437</v>
      </c>
      <c r="D438">
        <v>5</v>
      </c>
    </row>
    <row r="439" spans="1:4" x14ac:dyDescent="0.45">
      <c r="A439">
        <v>1</v>
      </c>
      <c r="B439">
        <v>7111</v>
      </c>
      <c r="D439">
        <v>5</v>
      </c>
    </row>
    <row r="440" spans="1:4" x14ac:dyDescent="0.45">
      <c r="A440">
        <v>1</v>
      </c>
      <c r="B440">
        <v>7112</v>
      </c>
      <c r="C440" t="s">
        <v>438</v>
      </c>
      <c r="D440">
        <v>5</v>
      </c>
    </row>
    <row r="441" spans="1:4" x14ac:dyDescent="0.45">
      <c r="A441">
        <v>1</v>
      </c>
      <c r="B441">
        <v>7113</v>
      </c>
      <c r="C441" t="s">
        <v>439</v>
      </c>
      <c r="D441">
        <v>5</v>
      </c>
    </row>
    <row r="442" spans="1:4" x14ac:dyDescent="0.45">
      <c r="A442">
        <v>1</v>
      </c>
      <c r="B442">
        <v>7114</v>
      </c>
      <c r="C442" t="s">
        <v>440</v>
      </c>
      <c r="D442">
        <v>5</v>
      </c>
    </row>
    <row r="443" spans="1:4" x14ac:dyDescent="0.45">
      <c r="A443">
        <v>1</v>
      </c>
      <c r="B443">
        <v>7115</v>
      </c>
      <c r="C443" t="s">
        <v>441</v>
      </c>
      <c r="D443">
        <v>5</v>
      </c>
    </row>
    <row r="444" spans="1:4" x14ac:dyDescent="0.45">
      <c r="A444">
        <v>1</v>
      </c>
      <c r="B444">
        <v>7116</v>
      </c>
      <c r="C444" t="s">
        <v>442</v>
      </c>
      <c r="D444">
        <v>5</v>
      </c>
    </row>
    <row r="445" spans="1:4" x14ac:dyDescent="0.45">
      <c r="A445">
        <v>1</v>
      </c>
      <c r="B445">
        <v>7117</v>
      </c>
      <c r="C445" t="s">
        <v>443</v>
      </c>
      <c r="D445">
        <v>5</v>
      </c>
    </row>
    <row r="446" spans="1:4" x14ac:dyDescent="0.45">
      <c r="A446">
        <v>1</v>
      </c>
      <c r="B446">
        <v>7118</v>
      </c>
      <c r="C446" t="s">
        <v>444</v>
      </c>
      <c r="D446">
        <v>5</v>
      </c>
    </row>
    <row r="447" spans="1:4" x14ac:dyDescent="0.45">
      <c r="A447">
        <v>1</v>
      </c>
      <c r="B447">
        <v>7119</v>
      </c>
      <c r="C447" t="s">
        <v>445</v>
      </c>
      <c r="D447">
        <v>5</v>
      </c>
    </row>
    <row r="448" spans="1:4" x14ac:dyDescent="0.45">
      <c r="A448">
        <v>1</v>
      </c>
      <c r="B448">
        <v>7120</v>
      </c>
      <c r="C448" t="s">
        <v>446</v>
      </c>
      <c r="D448">
        <v>5</v>
      </c>
    </row>
    <row r="449" spans="1:4" x14ac:dyDescent="0.45">
      <c r="A449">
        <v>1</v>
      </c>
      <c r="B449">
        <v>7121</v>
      </c>
      <c r="C449" t="s">
        <v>447</v>
      </c>
      <c r="D449">
        <v>5</v>
      </c>
    </row>
    <row r="450" spans="1:4" x14ac:dyDescent="0.45">
      <c r="A450">
        <v>1</v>
      </c>
      <c r="B450">
        <v>7122</v>
      </c>
      <c r="C450" t="s">
        <v>448</v>
      </c>
      <c r="D450">
        <v>5</v>
      </c>
    </row>
    <row r="451" spans="1:4" x14ac:dyDescent="0.45">
      <c r="A451">
        <v>1</v>
      </c>
      <c r="B451">
        <v>7123</v>
      </c>
      <c r="C451" t="s">
        <v>449</v>
      </c>
      <c r="D451">
        <v>5</v>
      </c>
    </row>
    <row r="452" spans="1:4" x14ac:dyDescent="0.45">
      <c r="A452">
        <v>1</v>
      </c>
      <c r="B452">
        <v>7124</v>
      </c>
      <c r="C452" t="s">
        <v>450</v>
      </c>
      <c r="D452">
        <v>5</v>
      </c>
    </row>
    <row r="453" spans="1:4" x14ac:dyDescent="0.45">
      <c r="A453">
        <v>1</v>
      </c>
      <c r="B453">
        <v>7125</v>
      </c>
      <c r="C453" t="s">
        <v>451</v>
      </c>
      <c r="D453">
        <v>5</v>
      </c>
    </row>
    <row r="454" spans="1:4" x14ac:dyDescent="0.45">
      <c r="A454">
        <v>1</v>
      </c>
      <c r="B454">
        <v>7126</v>
      </c>
      <c r="C454" t="s">
        <v>452</v>
      </c>
      <c r="D454">
        <v>5</v>
      </c>
    </row>
    <row r="455" spans="1:4" x14ac:dyDescent="0.45">
      <c r="A455">
        <v>1</v>
      </c>
      <c r="B455">
        <v>7127</v>
      </c>
      <c r="C455" t="s">
        <v>453</v>
      </c>
      <c r="D455">
        <v>5</v>
      </c>
    </row>
    <row r="456" spans="1:4" x14ac:dyDescent="0.45">
      <c r="A456">
        <v>1</v>
      </c>
      <c r="B456">
        <v>7128</v>
      </c>
      <c r="C456" t="s">
        <v>454</v>
      </c>
      <c r="D456">
        <v>5</v>
      </c>
    </row>
    <row r="457" spans="1:4" x14ac:dyDescent="0.45">
      <c r="A457">
        <v>1</v>
      </c>
      <c r="B457">
        <v>7129</v>
      </c>
      <c r="C457" t="s">
        <v>455</v>
      </c>
      <c r="D457">
        <v>5</v>
      </c>
    </row>
    <row r="458" spans="1:4" x14ac:dyDescent="0.45">
      <c r="A458">
        <v>1</v>
      </c>
      <c r="B458">
        <v>7200</v>
      </c>
      <c r="C458" t="s">
        <v>325</v>
      </c>
      <c r="D458">
        <v>5</v>
      </c>
    </row>
    <row r="459" spans="1:4" x14ac:dyDescent="0.45">
      <c r="A459">
        <v>1</v>
      </c>
      <c r="B459">
        <v>7300</v>
      </c>
      <c r="C459" t="s">
        <v>326</v>
      </c>
      <c r="D459">
        <v>5</v>
      </c>
    </row>
    <row r="460" spans="1:4" x14ac:dyDescent="0.45">
      <c r="A460">
        <v>1</v>
      </c>
      <c r="B460">
        <v>7400</v>
      </c>
      <c r="C460" t="s">
        <v>456</v>
      </c>
      <c r="D460">
        <v>5</v>
      </c>
    </row>
    <row r="461" spans="1:4" x14ac:dyDescent="0.45">
      <c r="A461">
        <v>1</v>
      </c>
      <c r="B461">
        <v>7450</v>
      </c>
      <c r="C461" t="s">
        <v>457</v>
      </c>
      <c r="D461">
        <v>5</v>
      </c>
    </row>
    <row r="462" spans="1:4" x14ac:dyDescent="0.45">
      <c r="A462">
        <v>1</v>
      </c>
      <c r="B462">
        <v>7451</v>
      </c>
      <c r="C462" t="s">
        <v>458</v>
      </c>
      <c r="D462">
        <v>5</v>
      </c>
    </row>
    <row r="463" spans="1:4" x14ac:dyDescent="0.45">
      <c r="A463">
        <v>1</v>
      </c>
      <c r="B463">
        <v>7452</v>
      </c>
      <c r="C463" t="s">
        <v>459</v>
      </c>
      <c r="D463">
        <v>5</v>
      </c>
    </row>
    <row r="464" spans="1:4" x14ac:dyDescent="0.45">
      <c r="A464">
        <v>1</v>
      </c>
      <c r="B464">
        <v>7453</v>
      </c>
      <c r="C464" t="s">
        <v>460</v>
      </c>
      <c r="D464">
        <v>5</v>
      </c>
    </row>
    <row r="465" spans="1:4" x14ac:dyDescent="0.45">
      <c r="A465">
        <v>1</v>
      </c>
      <c r="B465">
        <v>7454</v>
      </c>
      <c r="C465" t="s">
        <v>461</v>
      </c>
      <c r="D465">
        <v>5</v>
      </c>
    </row>
    <row r="466" spans="1:4" x14ac:dyDescent="0.45">
      <c r="A466">
        <v>1</v>
      </c>
      <c r="B466">
        <v>7455</v>
      </c>
      <c r="C466" t="s">
        <v>462</v>
      </c>
      <c r="D466">
        <v>5</v>
      </c>
    </row>
    <row r="467" spans="1:4" x14ac:dyDescent="0.45">
      <c r="A467">
        <v>1</v>
      </c>
      <c r="B467">
        <v>7456</v>
      </c>
      <c r="C467" t="s">
        <v>463</v>
      </c>
      <c r="D467">
        <v>5</v>
      </c>
    </row>
    <row r="468" spans="1:4" x14ac:dyDescent="0.45">
      <c r="A468">
        <v>1</v>
      </c>
      <c r="B468">
        <v>7457</v>
      </c>
      <c r="C468" t="s">
        <v>464</v>
      </c>
      <c r="D468">
        <v>5</v>
      </c>
    </row>
    <row r="469" spans="1:4" x14ac:dyDescent="0.45">
      <c r="A469">
        <v>1</v>
      </c>
      <c r="B469">
        <v>7458</v>
      </c>
      <c r="C469" t="s">
        <v>465</v>
      </c>
      <c r="D469">
        <v>5</v>
      </c>
    </row>
    <row r="470" spans="1:4" x14ac:dyDescent="0.45">
      <c r="A470">
        <v>1</v>
      </c>
      <c r="B470">
        <v>7459</v>
      </c>
      <c r="C470" t="s">
        <v>466</v>
      </c>
      <c r="D470">
        <v>5</v>
      </c>
    </row>
    <row r="471" spans="1:4" x14ac:dyDescent="0.45">
      <c r="A471">
        <v>1</v>
      </c>
      <c r="B471">
        <v>7460</v>
      </c>
      <c r="C471" t="s">
        <v>467</v>
      </c>
      <c r="D471">
        <v>5</v>
      </c>
    </row>
    <row r="472" spans="1:4" x14ac:dyDescent="0.45">
      <c r="A472">
        <v>1</v>
      </c>
      <c r="B472">
        <v>7461</v>
      </c>
      <c r="C472" t="s">
        <v>468</v>
      </c>
      <c r="D472">
        <v>5</v>
      </c>
    </row>
    <row r="473" spans="1:4" x14ac:dyDescent="0.45">
      <c r="A473">
        <v>1</v>
      </c>
      <c r="B473">
        <v>7462</v>
      </c>
      <c r="C473" t="s">
        <v>469</v>
      </c>
      <c r="D473">
        <v>5</v>
      </c>
    </row>
    <row r="474" spans="1:4" x14ac:dyDescent="0.45">
      <c r="A474">
        <v>1</v>
      </c>
      <c r="B474">
        <v>7463</v>
      </c>
      <c r="C474" t="s">
        <v>470</v>
      </c>
      <c r="D474">
        <v>5</v>
      </c>
    </row>
    <row r="475" spans="1:4" x14ac:dyDescent="0.45">
      <c r="A475">
        <v>1</v>
      </c>
      <c r="B475">
        <v>7464</v>
      </c>
      <c r="C475" t="s">
        <v>471</v>
      </c>
      <c r="D475">
        <v>5</v>
      </c>
    </row>
    <row r="476" spans="1:4" x14ac:dyDescent="0.45">
      <c r="A476">
        <v>1</v>
      </c>
      <c r="B476">
        <v>7465</v>
      </c>
      <c r="C476" t="s">
        <v>472</v>
      </c>
      <c r="D476">
        <v>5</v>
      </c>
    </row>
    <row r="477" spans="1:4" x14ac:dyDescent="0.45">
      <c r="A477">
        <v>1</v>
      </c>
      <c r="B477">
        <v>7466</v>
      </c>
      <c r="C477" t="s">
        <v>473</v>
      </c>
      <c r="D477">
        <v>5</v>
      </c>
    </row>
    <row r="478" spans="1:4" x14ac:dyDescent="0.45">
      <c r="A478">
        <v>1</v>
      </c>
      <c r="B478">
        <v>7467</v>
      </c>
      <c r="C478" t="s">
        <v>474</v>
      </c>
      <c r="D478">
        <v>5</v>
      </c>
    </row>
    <row r="479" spans="1:4" x14ac:dyDescent="0.45">
      <c r="A479">
        <v>1</v>
      </c>
      <c r="B479">
        <v>7468</v>
      </c>
      <c r="C479" t="s">
        <v>475</v>
      </c>
      <c r="D479">
        <v>5</v>
      </c>
    </row>
    <row r="480" spans="1:4" x14ac:dyDescent="0.45">
      <c r="A480">
        <v>1</v>
      </c>
      <c r="B480">
        <v>7469</v>
      </c>
      <c r="C480" t="s">
        <v>476</v>
      </c>
      <c r="D480">
        <v>5</v>
      </c>
    </row>
    <row r="481" spans="1:4" x14ac:dyDescent="0.45">
      <c r="A481">
        <v>1</v>
      </c>
      <c r="B481">
        <v>7475</v>
      </c>
      <c r="C481" t="s">
        <v>477</v>
      </c>
      <c r="D481">
        <v>5</v>
      </c>
    </row>
    <row r="482" spans="1:4" x14ac:dyDescent="0.45">
      <c r="A482">
        <v>1</v>
      </c>
      <c r="B482">
        <v>7500</v>
      </c>
      <c r="C482" t="s">
        <v>478</v>
      </c>
      <c r="D482">
        <v>5</v>
      </c>
    </row>
    <row r="483" spans="1:4" x14ac:dyDescent="0.45">
      <c r="A483">
        <v>1</v>
      </c>
      <c r="B483">
        <v>7501</v>
      </c>
      <c r="C483" t="s">
        <v>478</v>
      </c>
      <c r="D483">
        <v>5</v>
      </c>
    </row>
    <row r="484" spans="1:4" x14ac:dyDescent="0.45">
      <c r="A484">
        <v>1</v>
      </c>
      <c r="B484">
        <v>7502</v>
      </c>
      <c r="C484" t="s">
        <v>478</v>
      </c>
      <c r="D484">
        <v>5</v>
      </c>
    </row>
    <row r="485" spans="1:4" x14ac:dyDescent="0.45">
      <c r="A485">
        <v>1</v>
      </c>
      <c r="B485">
        <v>7503</v>
      </c>
      <c r="C485" t="s">
        <v>478</v>
      </c>
      <c r="D485">
        <v>5</v>
      </c>
    </row>
    <row r="486" spans="1:4" x14ac:dyDescent="0.45">
      <c r="A486">
        <v>1</v>
      </c>
      <c r="B486">
        <v>7504</v>
      </c>
      <c r="C486" t="s">
        <v>382</v>
      </c>
      <c r="D486">
        <v>5</v>
      </c>
    </row>
    <row r="487" spans="1:4" x14ac:dyDescent="0.45">
      <c r="A487">
        <v>1</v>
      </c>
      <c r="B487">
        <v>7505</v>
      </c>
      <c r="C487" t="s">
        <v>479</v>
      </c>
      <c r="D487">
        <v>5</v>
      </c>
    </row>
    <row r="488" spans="1:4" x14ac:dyDescent="0.45">
      <c r="A488">
        <v>1</v>
      </c>
      <c r="B488">
        <v>7506</v>
      </c>
      <c r="C488" t="s">
        <v>480</v>
      </c>
      <c r="D488">
        <v>5</v>
      </c>
    </row>
    <row r="489" spans="1:4" x14ac:dyDescent="0.45">
      <c r="A489">
        <v>1</v>
      </c>
      <c r="B489">
        <v>7507</v>
      </c>
      <c r="C489" t="s">
        <v>150</v>
      </c>
      <c r="D489">
        <v>5</v>
      </c>
    </row>
    <row r="490" spans="1:4" x14ac:dyDescent="0.45">
      <c r="A490">
        <v>1</v>
      </c>
      <c r="B490">
        <v>7508</v>
      </c>
      <c r="C490" t="s">
        <v>481</v>
      </c>
      <c r="D490">
        <v>5</v>
      </c>
    </row>
    <row r="491" spans="1:4" x14ac:dyDescent="0.45">
      <c r="A491">
        <v>1</v>
      </c>
      <c r="B491">
        <v>7600</v>
      </c>
      <c r="C491" t="s">
        <v>482</v>
      </c>
      <c r="D491">
        <v>5</v>
      </c>
    </row>
    <row r="492" spans="1:4" x14ac:dyDescent="0.45">
      <c r="A492">
        <v>1</v>
      </c>
      <c r="B492">
        <v>7602</v>
      </c>
      <c r="C492" t="s">
        <v>478</v>
      </c>
      <c r="D492">
        <v>5</v>
      </c>
    </row>
    <row r="493" spans="1:4" x14ac:dyDescent="0.45">
      <c r="A493">
        <v>1</v>
      </c>
      <c r="B493">
        <v>7603</v>
      </c>
      <c r="C493" t="s">
        <v>478</v>
      </c>
      <c r="D493">
        <v>5</v>
      </c>
    </row>
    <row r="494" spans="1:4" x14ac:dyDescent="0.45">
      <c r="A494">
        <v>1</v>
      </c>
      <c r="B494">
        <v>7604</v>
      </c>
      <c r="C494" t="s">
        <v>483</v>
      </c>
      <c r="D494">
        <v>5</v>
      </c>
    </row>
    <row r="495" spans="1:4" x14ac:dyDescent="0.45">
      <c r="A495">
        <v>1</v>
      </c>
      <c r="B495">
        <v>7605</v>
      </c>
      <c r="C495" t="s">
        <v>478</v>
      </c>
      <c r="D495">
        <v>5</v>
      </c>
    </row>
    <row r="496" spans="1:4" x14ac:dyDescent="0.45">
      <c r="A496">
        <v>1</v>
      </c>
      <c r="B496">
        <v>7606</v>
      </c>
      <c r="C496" t="s">
        <v>484</v>
      </c>
      <c r="D496">
        <v>1</v>
      </c>
    </row>
    <row r="497" spans="1:4" x14ac:dyDescent="0.45">
      <c r="A497">
        <v>1</v>
      </c>
      <c r="B497">
        <v>7607</v>
      </c>
      <c r="C497" t="s">
        <v>485</v>
      </c>
      <c r="D497">
        <v>5</v>
      </c>
    </row>
    <row r="498" spans="1:4" x14ac:dyDescent="0.45">
      <c r="A498">
        <v>1</v>
      </c>
      <c r="B498">
        <v>7608</v>
      </c>
      <c r="C498" t="s">
        <v>478</v>
      </c>
      <c r="D498">
        <v>5</v>
      </c>
    </row>
    <row r="499" spans="1:4" x14ac:dyDescent="0.45">
      <c r="A499">
        <v>1</v>
      </c>
      <c r="B499">
        <v>7609</v>
      </c>
      <c r="C499" t="s">
        <v>478</v>
      </c>
      <c r="D499">
        <v>5</v>
      </c>
    </row>
    <row r="500" spans="1:4" x14ac:dyDescent="0.45">
      <c r="A500">
        <v>1</v>
      </c>
      <c r="B500">
        <v>7610</v>
      </c>
      <c r="C500" t="s">
        <v>478</v>
      </c>
      <c r="D500">
        <v>5</v>
      </c>
    </row>
    <row r="501" spans="1:4" x14ac:dyDescent="0.45">
      <c r="A501">
        <v>1</v>
      </c>
      <c r="B501">
        <v>7611</v>
      </c>
      <c r="C501" t="s">
        <v>478</v>
      </c>
      <c r="D501">
        <v>5</v>
      </c>
    </row>
    <row r="502" spans="1:4" x14ac:dyDescent="0.45">
      <c r="A502">
        <v>1</v>
      </c>
      <c r="B502">
        <v>7612</v>
      </c>
      <c r="C502" t="s">
        <v>478</v>
      </c>
      <c r="D502">
        <v>5</v>
      </c>
    </row>
    <row r="503" spans="1:4" x14ac:dyDescent="0.45">
      <c r="A503">
        <v>1</v>
      </c>
      <c r="B503">
        <v>7613</v>
      </c>
      <c r="C503" t="s">
        <v>478</v>
      </c>
      <c r="D503">
        <v>5</v>
      </c>
    </row>
    <row r="504" spans="1:4" x14ac:dyDescent="0.45">
      <c r="A504">
        <v>1</v>
      </c>
      <c r="B504">
        <v>7614</v>
      </c>
      <c r="C504" t="s">
        <v>478</v>
      </c>
      <c r="D504">
        <v>5</v>
      </c>
    </row>
    <row r="505" spans="1:4" x14ac:dyDescent="0.45">
      <c r="A505">
        <v>1</v>
      </c>
      <c r="B505">
        <v>7615</v>
      </c>
      <c r="C505" t="s">
        <v>478</v>
      </c>
      <c r="D505">
        <v>5</v>
      </c>
    </row>
    <row r="506" spans="1:4" x14ac:dyDescent="0.45">
      <c r="A506">
        <v>1</v>
      </c>
      <c r="B506">
        <v>7616</v>
      </c>
      <c r="C506" t="s">
        <v>478</v>
      </c>
      <c r="D506">
        <v>5</v>
      </c>
    </row>
    <row r="507" spans="1:4" x14ac:dyDescent="0.45">
      <c r="A507">
        <v>1</v>
      </c>
      <c r="B507">
        <v>7617</v>
      </c>
      <c r="C507" t="s">
        <v>486</v>
      </c>
      <c r="D507">
        <v>5</v>
      </c>
    </row>
    <row r="508" spans="1:4" x14ac:dyDescent="0.45">
      <c r="A508">
        <v>1</v>
      </c>
      <c r="B508">
        <v>7683</v>
      </c>
      <c r="C508" t="s">
        <v>487</v>
      </c>
      <c r="D508">
        <v>5</v>
      </c>
    </row>
    <row r="509" spans="1:4" x14ac:dyDescent="0.45">
      <c r="A509">
        <v>1</v>
      </c>
      <c r="B509">
        <v>7684</v>
      </c>
      <c r="C509" t="s">
        <v>488</v>
      </c>
      <c r="D509">
        <v>5</v>
      </c>
    </row>
    <row r="510" spans="1:4" x14ac:dyDescent="0.45">
      <c r="A510">
        <v>1</v>
      </c>
      <c r="B510">
        <v>7685</v>
      </c>
      <c r="C510" t="s">
        <v>489</v>
      </c>
      <c r="D510">
        <v>5</v>
      </c>
    </row>
    <row r="511" spans="1:4" x14ac:dyDescent="0.45">
      <c r="A511">
        <v>1</v>
      </c>
      <c r="B511">
        <v>7686</v>
      </c>
      <c r="C511" t="s">
        <v>490</v>
      </c>
      <c r="D511">
        <v>5</v>
      </c>
    </row>
    <row r="512" spans="1:4" x14ac:dyDescent="0.45">
      <c r="A512">
        <v>1</v>
      </c>
      <c r="B512">
        <v>7687</v>
      </c>
      <c r="C512" t="s">
        <v>491</v>
      </c>
      <c r="D512">
        <v>5</v>
      </c>
    </row>
    <row r="513" spans="1:4" x14ac:dyDescent="0.45">
      <c r="A513">
        <v>1</v>
      </c>
      <c r="B513">
        <v>7700</v>
      </c>
      <c r="C513" t="s">
        <v>492</v>
      </c>
      <c r="D513">
        <v>5</v>
      </c>
    </row>
    <row r="514" spans="1:4" x14ac:dyDescent="0.45">
      <c r="A514">
        <v>1</v>
      </c>
      <c r="B514">
        <v>7701</v>
      </c>
      <c r="C514" t="s">
        <v>493</v>
      </c>
      <c r="D514">
        <v>5</v>
      </c>
    </row>
    <row r="515" spans="1:4" x14ac:dyDescent="0.45">
      <c r="A515">
        <v>1</v>
      </c>
      <c r="B515">
        <v>7710</v>
      </c>
      <c r="C515" t="s">
        <v>494</v>
      </c>
      <c r="D515">
        <v>5</v>
      </c>
    </row>
    <row r="516" spans="1:4" x14ac:dyDescent="0.45">
      <c r="A516">
        <v>1</v>
      </c>
      <c r="B516">
        <v>7715</v>
      </c>
      <c r="C516" t="s">
        <v>495</v>
      </c>
      <c r="D516">
        <v>5</v>
      </c>
    </row>
    <row r="517" spans="1:4" x14ac:dyDescent="0.45">
      <c r="A517">
        <v>1</v>
      </c>
      <c r="B517">
        <v>7716</v>
      </c>
      <c r="C517" t="s">
        <v>496</v>
      </c>
      <c r="D517">
        <v>5</v>
      </c>
    </row>
    <row r="518" spans="1:4" x14ac:dyDescent="0.45">
      <c r="A518">
        <v>1</v>
      </c>
      <c r="B518">
        <v>7750</v>
      </c>
      <c r="C518" t="s">
        <v>497</v>
      </c>
      <c r="D518">
        <v>5</v>
      </c>
    </row>
    <row r="519" spans="1:4" x14ac:dyDescent="0.45">
      <c r="A519">
        <v>1</v>
      </c>
      <c r="B519">
        <v>7800</v>
      </c>
      <c r="C519" t="s">
        <v>498</v>
      </c>
      <c r="D519">
        <v>5</v>
      </c>
    </row>
    <row r="520" spans="1:4" x14ac:dyDescent="0.45">
      <c r="A520">
        <v>1</v>
      </c>
      <c r="B520">
        <v>7801</v>
      </c>
      <c r="C520" t="s">
        <v>499</v>
      </c>
      <c r="D520">
        <v>5</v>
      </c>
    </row>
    <row r="521" spans="1:4" x14ac:dyDescent="0.45">
      <c r="A521">
        <v>1</v>
      </c>
      <c r="B521">
        <v>7802</v>
      </c>
      <c r="C521" t="s">
        <v>500</v>
      </c>
      <c r="D521">
        <v>5</v>
      </c>
    </row>
    <row r="522" spans="1:4" x14ac:dyDescent="0.45">
      <c r="A522">
        <v>1</v>
      </c>
      <c r="B522">
        <v>7803</v>
      </c>
      <c r="C522" t="s">
        <v>501</v>
      </c>
      <c r="D522">
        <v>5</v>
      </c>
    </row>
    <row r="523" spans="1:4" x14ac:dyDescent="0.45">
      <c r="A523">
        <v>1</v>
      </c>
      <c r="B523">
        <v>7804</v>
      </c>
      <c r="C523" t="s">
        <v>502</v>
      </c>
      <c r="D523">
        <v>5</v>
      </c>
    </row>
    <row r="524" spans="1:4" x14ac:dyDescent="0.45">
      <c r="A524">
        <v>1</v>
      </c>
      <c r="B524">
        <v>7805</v>
      </c>
      <c r="C524" t="s">
        <v>503</v>
      </c>
      <c r="D524">
        <v>5</v>
      </c>
    </row>
    <row r="525" spans="1:4" x14ac:dyDescent="0.45">
      <c r="A525">
        <v>1</v>
      </c>
      <c r="B525">
        <v>7806</v>
      </c>
      <c r="C525" t="s">
        <v>504</v>
      </c>
      <c r="D525">
        <v>5</v>
      </c>
    </row>
    <row r="526" spans="1:4" x14ac:dyDescent="0.45">
      <c r="A526">
        <v>1</v>
      </c>
      <c r="B526">
        <v>7810</v>
      </c>
      <c r="C526" t="s">
        <v>505</v>
      </c>
      <c r="D526">
        <v>5</v>
      </c>
    </row>
    <row r="527" spans="1:4" x14ac:dyDescent="0.45">
      <c r="A527">
        <v>1</v>
      </c>
      <c r="B527">
        <v>7815</v>
      </c>
      <c r="C527" t="s">
        <v>506</v>
      </c>
      <c r="D527">
        <v>5</v>
      </c>
    </row>
    <row r="528" spans="1:4" x14ac:dyDescent="0.45">
      <c r="A528">
        <v>1</v>
      </c>
      <c r="B528">
        <v>7816</v>
      </c>
      <c r="C528" t="s">
        <v>507</v>
      </c>
      <c r="D528">
        <v>5</v>
      </c>
    </row>
    <row r="529" spans="1:4" x14ac:dyDescent="0.45">
      <c r="A529">
        <v>1</v>
      </c>
      <c r="B529">
        <v>7850</v>
      </c>
      <c r="C529" t="s">
        <v>508</v>
      </c>
      <c r="D529">
        <v>5</v>
      </c>
    </row>
    <row r="530" spans="1:4" x14ac:dyDescent="0.45">
      <c r="A530">
        <v>1</v>
      </c>
      <c r="B530">
        <v>7860</v>
      </c>
      <c r="C530" t="s">
        <v>509</v>
      </c>
      <c r="D530">
        <v>5</v>
      </c>
    </row>
    <row r="531" spans="1:4" x14ac:dyDescent="0.45">
      <c r="A531">
        <v>1</v>
      </c>
      <c r="B531">
        <v>7861</v>
      </c>
      <c r="C531" t="s">
        <v>510</v>
      </c>
      <c r="D531">
        <v>5</v>
      </c>
    </row>
    <row r="532" spans="1:4" x14ac:dyDescent="0.45">
      <c r="A532">
        <v>1</v>
      </c>
      <c r="B532">
        <v>7870</v>
      </c>
      <c r="C532" t="s">
        <v>511</v>
      </c>
      <c r="D532">
        <v>5</v>
      </c>
    </row>
    <row r="533" spans="1:4" x14ac:dyDescent="0.45">
      <c r="A533">
        <v>1</v>
      </c>
      <c r="B533">
        <v>7871</v>
      </c>
      <c r="C533" t="s">
        <v>512</v>
      </c>
      <c r="D533">
        <v>5</v>
      </c>
    </row>
    <row r="534" spans="1:4" x14ac:dyDescent="0.45">
      <c r="A534">
        <v>1</v>
      </c>
      <c r="B534">
        <v>7875</v>
      </c>
      <c r="C534" t="s">
        <v>513</v>
      </c>
      <c r="D534">
        <v>5</v>
      </c>
    </row>
    <row r="535" spans="1:4" x14ac:dyDescent="0.45">
      <c r="A535">
        <v>1</v>
      </c>
      <c r="B535">
        <v>8000</v>
      </c>
      <c r="C535" t="s">
        <v>514</v>
      </c>
      <c r="D535">
        <v>5</v>
      </c>
    </row>
    <row r="536" spans="1:4" x14ac:dyDescent="0.45">
      <c r="A536">
        <v>1</v>
      </c>
      <c r="B536">
        <v>8100</v>
      </c>
      <c r="C536" t="s">
        <v>515</v>
      </c>
      <c r="D536">
        <v>5</v>
      </c>
    </row>
    <row r="537" spans="1:4" x14ac:dyDescent="0.45">
      <c r="A537">
        <v>1</v>
      </c>
      <c r="B537">
        <v>8200</v>
      </c>
      <c r="C537" t="s">
        <v>516</v>
      </c>
      <c r="D537">
        <v>5</v>
      </c>
    </row>
    <row r="538" spans="1:4" x14ac:dyDescent="0.45">
      <c r="A538">
        <v>1</v>
      </c>
      <c r="B538">
        <v>9990</v>
      </c>
      <c r="C538" t="s">
        <v>517</v>
      </c>
      <c r="D538">
        <v>5</v>
      </c>
    </row>
    <row r="539" spans="1:4" x14ac:dyDescent="0.45">
      <c r="A539">
        <v>1</v>
      </c>
      <c r="B539">
        <v>9995</v>
      </c>
      <c r="C539" t="s">
        <v>518</v>
      </c>
      <c r="D539">
        <v>5</v>
      </c>
    </row>
    <row r="540" spans="1:4" x14ac:dyDescent="0.45">
      <c r="A540">
        <v>1</v>
      </c>
      <c r="B540">
        <v>9999</v>
      </c>
      <c r="C540" t="s">
        <v>194</v>
      </c>
      <c r="D540">
        <v>5</v>
      </c>
    </row>
    <row r="541" spans="1:4" x14ac:dyDescent="0.45">
      <c r="A541">
        <v>1</v>
      </c>
      <c r="B541">
        <v>99999999</v>
      </c>
      <c r="C541" t="s">
        <v>520</v>
      </c>
      <c r="D541">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
  <sheetViews>
    <sheetView workbookViewId="0"/>
  </sheetViews>
  <sheetFormatPr defaultColWidth="8.86328125" defaultRowHeight="14.25" x14ac:dyDescent="0.45"/>
  <sheetData>
    <row r="1" spans="1:19" x14ac:dyDescent="0.45">
      <c r="A1" s="1" t="s">
        <v>521</v>
      </c>
      <c r="B1" s="1" t="s">
        <v>0</v>
      </c>
      <c r="C1" s="1" t="s">
        <v>522</v>
      </c>
      <c r="D1" s="1" t="s">
        <v>523</v>
      </c>
      <c r="E1" s="1" t="s">
        <v>12</v>
      </c>
      <c r="F1" s="1" t="s">
        <v>524</v>
      </c>
      <c r="G1" s="1" t="s">
        <v>525</v>
      </c>
      <c r="H1" s="1" t="s">
        <v>526</v>
      </c>
      <c r="I1" s="1" t="s">
        <v>527</v>
      </c>
      <c r="J1" s="1" t="s">
        <v>528</v>
      </c>
      <c r="K1" s="1" t="s">
        <v>529</v>
      </c>
      <c r="L1" s="1" t="s">
        <v>530</v>
      </c>
      <c r="M1" s="1" t="s">
        <v>531</v>
      </c>
      <c r="N1" s="1" t="s">
        <v>532</v>
      </c>
      <c r="O1" s="1" t="s">
        <v>533</v>
      </c>
      <c r="P1" s="1" t="s">
        <v>534</v>
      </c>
      <c r="Q1" s="1" t="s">
        <v>535</v>
      </c>
      <c r="R1" s="1" t="s">
        <v>536</v>
      </c>
      <c r="S1" s="1" t="s">
        <v>537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
  <sheetViews>
    <sheetView workbookViewId="0"/>
  </sheetViews>
  <sheetFormatPr defaultColWidth="8.86328125" defaultRowHeight="14.25" x14ac:dyDescent="0.45"/>
  <sheetData>
    <row r="1" spans="1:4" x14ac:dyDescent="0.45">
      <c r="A1" s="1" t="s">
        <v>5</v>
      </c>
      <c r="B1" s="1" t="s">
        <v>0</v>
      </c>
      <c r="C1" s="1" t="s">
        <v>538</v>
      </c>
      <c r="D1" s="1" t="s">
        <v>539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
  <sheetViews>
    <sheetView workbookViewId="0"/>
  </sheetViews>
  <sheetFormatPr defaultColWidth="8.86328125" defaultRowHeight="14.25" x14ac:dyDescent="0.45"/>
  <sheetData>
    <row r="1" spans="1:10" x14ac:dyDescent="0.45">
      <c r="A1" s="1" t="s">
        <v>5</v>
      </c>
      <c r="B1" s="1" t="s">
        <v>0</v>
      </c>
      <c r="C1" s="1" t="s">
        <v>540</v>
      </c>
      <c r="D1" s="1" t="s">
        <v>541</v>
      </c>
      <c r="E1" s="1" t="s">
        <v>542</v>
      </c>
      <c r="F1" s="1" t="s">
        <v>543</v>
      </c>
      <c r="G1" s="1" t="s">
        <v>544</v>
      </c>
      <c r="H1" s="1" t="s">
        <v>545</v>
      </c>
      <c r="I1" s="1" t="s">
        <v>546</v>
      </c>
      <c r="J1" s="1" t="s">
        <v>547</v>
      </c>
    </row>
    <row r="2" spans="1:10" x14ac:dyDescent="0.45">
      <c r="A2" t="s">
        <v>10</v>
      </c>
      <c r="B2">
        <v>1</v>
      </c>
      <c r="C2" t="s">
        <v>548</v>
      </c>
      <c r="E2" t="s">
        <v>549</v>
      </c>
      <c r="F2" t="s">
        <v>550</v>
      </c>
      <c r="G2" t="s">
        <v>551</v>
      </c>
      <c r="H2" t="s">
        <v>552</v>
      </c>
      <c r="I2">
        <v>0</v>
      </c>
      <c r="J2" t="s">
        <v>553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
  <sheetViews>
    <sheetView workbookViewId="0"/>
  </sheetViews>
  <sheetFormatPr defaultColWidth="8.86328125" defaultRowHeight="14.25" x14ac:dyDescent="0.45"/>
  <sheetData>
    <row r="1" spans="1:9" x14ac:dyDescent="0.45">
      <c r="A1" s="1" t="s">
        <v>5</v>
      </c>
      <c r="B1" s="1" t="s">
        <v>0</v>
      </c>
      <c r="C1" s="1" t="s">
        <v>554</v>
      </c>
      <c r="D1" s="1" t="s">
        <v>555</v>
      </c>
      <c r="E1" s="1" t="s">
        <v>556</v>
      </c>
      <c r="F1" s="1" t="s">
        <v>557</v>
      </c>
      <c r="G1" s="1" t="s">
        <v>558</v>
      </c>
      <c r="H1" s="1" t="s">
        <v>559</v>
      </c>
      <c r="I1" s="1" t="s">
        <v>560</v>
      </c>
    </row>
    <row r="2" spans="1:9" x14ac:dyDescent="0.45">
      <c r="A2" t="s">
        <v>10</v>
      </c>
      <c r="B2">
        <v>1</v>
      </c>
      <c r="C2">
        <v>7</v>
      </c>
      <c r="D2">
        <v>12</v>
      </c>
      <c r="H2">
        <v>3</v>
      </c>
      <c r="I2">
        <v>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workbookViewId="0"/>
  </sheetViews>
  <sheetFormatPr defaultColWidth="8.86328125" defaultRowHeight="14.25" x14ac:dyDescent="0.45"/>
  <sheetData>
    <row r="1" spans="1:5" x14ac:dyDescent="0.45">
      <c r="A1" s="1" t="s">
        <v>5</v>
      </c>
      <c r="B1" s="1" t="s">
        <v>0</v>
      </c>
      <c r="C1" s="1" t="s">
        <v>561</v>
      </c>
      <c r="D1" s="1" t="s">
        <v>562</v>
      </c>
      <c r="E1" s="1" t="s">
        <v>563</v>
      </c>
    </row>
    <row r="2" spans="1:5" x14ac:dyDescent="0.45">
      <c r="A2" t="s">
        <v>10</v>
      </c>
      <c r="B2">
        <v>1</v>
      </c>
      <c r="C2">
        <v>1</v>
      </c>
      <c r="D2" t="s">
        <v>564</v>
      </c>
      <c r="E2">
        <v>12</v>
      </c>
    </row>
    <row r="3" spans="1:5" x14ac:dyDescent="0.45">
      <c r="A3" t="s">
        <v>10</v>
      </c>
      <c r="B3">
        <v>1</v>
      </c>
      <c r="C3">
        <v>2</v>
      </c>
      <c r="D3" t="s">
        <v>565</v>
      </c>
      <c r="E3">
        <v>12</v>
      </c>
    </row>
    <row r="4" spans="1:5" x14ac:dyDescent="0.45">
      <c r="A4" t="s">
        <v>10</v>
      </c>
      <c r="B4">
        <v>1</v>
      </c>
      <c r="C4">
        <v>3</v>
      </c>
      <c r="D4" t="s">
        <v>566</v>
      </c>
      <c r="E4">
        <v>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
  <sheetViews>
    <sheetView workbookViewId="0"/>
  </sheetViews>
  <sheetFormatPr defaultColWidth="8.86328125" defaultRowHeight="14.25" x14ac:dyDescent="0.45"/>
  <sheetData>
    <row r="1" spans="1:6" x14ac:dyDescent="0.45">
      <c r="A1" s="1" t="s">
        <v>5</v>
      </c>
      <c r="B1" s="1" t="s">
        <v>0</v>
      </c>
      <c r="C1" s="1" t="s">
        <v>567</v>
      </c>
      <c r="D1" s="1" t="s">
        <v>568</v>
      </c>
      <c r="E1" s="1" t="s">
        <v>569</v>
      </c>
      <c r="F1" s="1" t="s">
        <v>570</v>
      </c>
    </row>
    <row r="2" spans="1:6" x14ac:dyDescent="0.45">
      <c r="A2" t="s">
        <v>10</v>
      </c>
      <c r="B2">
        <v>1</v>
      </c>
      <c r="C2">
        <v>1</v>
      </c>
      <c r="D2" t="s">
        <v>571</v>
      </c>
      <c r="E2" t="s">
        <v>572</v>
      </c>
      <c r="F2">
        <v>1</v>
      </c>
    </row>
    <row r="3" spans="1:6" x14ac:dyDescent="0.45">
      <c r="A3" t="s">
        <v>10</v>
      </c>
      <c r="B3">
        <v>1</v>
      </c>
      <c r="C3">
        <v>2</v>
      </c>
      <c r="D3" t="s">
        <v>573</v>
      </c>
      <c r="E3" t="s">
        <v>572</v>
      </c>
      <c r="F3">
        <v>1</v>
      </c>
    </row>
    <row r="4" spans="1:6" x14ac:dyDescent="0.45">
      <c r="A4" t="s">
        <v>10</v>
      </c>
      <c r="B4">
        <v>1</v>
      </c>
      <c r="C4">
        <v>3</v>
      </c>
      <c r="D4" t="s">
        <v>574</v>
      </c>
      <c r="E4" t="s">
        <v>572</v>
      </c>
      <c r="F4">
        <v>1</v>
      </c>
    </row>
    <row r="5" spans="1:6" x14ac:dyDescent="0.45">
      <c r="A5" t="s">
        <v>10</v>
      </c>
      <c r="B5">
        <v>1</v>
      </c>
      <c r="C5" t="s">
        <v>575</v>
      </c>
      <c r="D5" t="s">
        <v>576</v>
      </c>
      <c r="E5" t="s">
        <v>572</v>
      </c>
      <c r="F5">
        <v>2</v>
      </c>
    </row>
    <row r="6" spans="1:6" x14ac:dyDescent="0.45">
      <c r="A6" t="s">
        <v>10</v>
      </c>
      <c r="B6">
        <v>1</v>
      </c>
      <c r="C6" t="s">
        <v>577</v>
      </c>
      <c r="D6" t="s">
        <v>578</v>
      </c>
      <c r="E6" t="s">
        <v>572</v>
      </c>
      <c r="F6">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CE83A122161E4D9DEF0F5893290CE5" ma:contentTypeVersion="11" ma:contentTypeDescription="Create a new document." ma:contentTypeScope="" ma:versionID="5c0b22b28857e2af3f5548c38f7b7f21">
  <xsd:schema xmlns:xsd="http://www.w3.org/2001/XMLSchema" xmlns:xs="http://www.w3.org/2001/XMLSchema" xmlns:p="http://schemas.microsoft.com/office/2006/metadata/properties" xmlns:ns2="61eab89b-0d1c-4fcb-afca-88d9de23a792" targetNamespace="http://schemas.microsoft.com/office/2006/metadata/properties" ma:root="true" ma:fieldsID="52496bdf738fe031b24699e0b6ab5fc1" ns2:_="">
    <xsd:import namespace="61eab89b-0d1c-4fcb-afca-88d9de23a79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eab89b-0d1c-4fcb-afca-88d9de23a7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E84C4C-D424-4B43-8FDA-44854022187A}">
  <ds:schemaRefs>
    <ds:schemaRef ds:uri="http://schemas.microsoft.com/sharepoint/v3/contenttype/forms"/>
  </ds:schemaRefs>
</ds:datastoreItem>
</file>

<file path=customXml/itemProps2.xml><?xml version="1.0" encoding="utf-8"?>
<ds:datastoreItem xmlns:ds="http://schemas.openxmlformats.org/officeDocument/2006/customXml" ds:itemID="{FB0A8FD4-A5C7-4636-8DB2-6621A79F29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eab89b-0d1c-4fcb-afca-88d9de23a7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36D29E-AE99-449A-B5A7-ACA5A430A43B}">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61eab89b-0d1c-4fcb-afca-88d9de23a79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vt:i4>
      </vt:variant>
    </vt:vector>
  </HeadingPairs>
  <TitlesOfParts>
    <vt:vector size="24" baseType="lpstr">
      <vt:lpstr>Summary</vt:lpstr>
      <vt:lpstr>BUDGET 2021-2022- Detail</vt:lpstr>
      <vt:lpstr>Cumulative Results</vt:lpstr>
      <vt:lpstr>Mindful Project</vt:lpstr>
      <vt:lpstr>RAWCC</vt:lpstr>
      <vt:lpstr>Academic Initiatives</vt:lpstr>
      <vt:lpstr>Advocacy Centre</vt:lpstr>
      <vt:lpstr>BIPOC Initiatives</vt:lpstr>
      <vt:lpstr>Campaigns</vt:lpstr>
      <vt:lpstr>Community Action Fund</vt:lpstr>
      <vt:lpstr>Design &amp; Communications</vt:lpstr>
      <vt:lpstr>HOJO</vt:lpstr>
      <vt:lpstr>Legal Information Clinic</vt:lpstr>
      <vt:lpstr>Loyola Initiatives</vt:lpstr>
      <vt:lpstr>Office Expenses</vt:lpstr>
      <vt:lpstr>Orientation</vt:lpstr>
      <vt:lpstr>Peer Support Recovery Service</vt:lpstr>
      <vt:lpstr>Speaker Series</vt:lpstr>
      <vt:lpstr>Student Life Initiaitves</vt:lpstr>
      <vt:lpstr>Sustainability Initiatives</vt:lpstr>
      <vt:lpstr>Period</vt:lpstr>
      <vt:lpstr>PERIODS</vt:lpstr>
      <vt:lpstr>'BUDGET 2021-2022- Detail'!Print_Area</vt:lpstr>
      <vt:lpstr>'BUDGET 2021-2022- Detail'!Print_Titles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Viken Himidian</dc:creator>
  <cp:keywords/>
  <dc:description/>
  <cp:lastModifiedBy>aria khaksar</cp:lastModifiedBy>
  <cp:revision/>
  <dcterms:created xsi:type="dcterms:W3CDTF">2017-07-19T17:55:19Z</dcterms:created>
  <dcterms:modified xsi:type="dcterms:W3CDTF">2021-06-28T21:00:22Z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0x0101009BCE83A122161E4D9DEF0F5893290CE5</vt:lpwstr>
  </property>
  <property fmtid="{D5CDD505-2E9C-101B-9397-08002B2CF9AE}" pid="3" name="Order">
    <vt:r8>8635800</vt:r8>
  </property>
  <property fmtid="{D5CDD505-2E9C-101B-9397-08002B2CF9AE}" pid="4" name="_dlc_DocIdItemGuid">
    <vt:lpwstr>fd2b57ec-e9c3-4abd-b3f2-e27ea943ff53</vt:lpwstr>
  </property>
</Properties>
</file>